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ocuments\Facultad\Proyecto final\Documentos\"/>
    </mc:Choice>
  </mc:AlternateContent>
  <xr:revisionPtr revIDLastSave="0" documentId="13_ncr:1_{49CD0D6C-ED33-46C6-9C6F-88F0E052B004}" xr6:coauthVersionLast="47" xr6:coauthVersionMax="47" xr10:uidLastSave="{00000000-0000-0000-0000-000000000000}"/>
  <bookViews>
    <workbookView xWindow="-120" yWindow="-120" windowWidth="20730" windowHeight="11760" activeTab="10" xr2:uid="{3D8FD802-0553-454B-A172-E3F33BA56912}"/>
  </bookViews>
  <sheets>
    <sheet name="Cargas" sheetId="1" r:id="rId1"/>
    <sheet name="Carga simultánea" sheetId="14" r:id="rId2"/>
    <sheet name="2" sheetId="3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Conductores" sheetId="13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3" l="1"/>
  <c r="G9" i="14"/>
  <c r="B30" i="14" s="1"/>
  <c r="E7" i="14"/>
  <c r="B29" i="14"/>
  <c r="E9" i="14"/>
  <c r="E12" i="1"/>
  <c r="D2" i="1"/>
  <c r="E2" i="1" s="1"/>
  <c r="G3" i="3"/>
  <c r="G4" i="3"/>
  <c r="G5" i="3"/>
  <c r="G6" i="3"/>
  <c r="G7" i="3"/>
  <c r="W9" i="13"/>
  <c r="W5" i="13"/>
  <c r="W8" i="13"/>
  <c r="W6" i="13"/>
  <c r="W7" i="13"/>
  <c r="W4" i="13"/>
  <c r="W3" i="13"/>
  <c r="G12" i="11"/>
  <c r="B15" i="11" s="1"/>
  <c r="G11" i="11"/>
  <c r="B14" i="11"/>
  <c r="B8" i="10"/>
  <c r="B7" i="10"/>
  <c r="B7" i="9"/>
  <c r="B6" i="9"/>
  <c r="B12" i="8"/>
  <c r="B11" i="8"/>
  <c r="B9" i="8"/>
  <c r="B8" i="8"/>
  <c r="B12" i="7"/>
  <c r="B11" i="7"/>
  <c r="B9" i="7"/>
  <c r="B8" i="7"/>
  <c r="B7" i="6"/>
  <c r="B6" i="6"/>
  <c r="B7" i="5"/>
  <c r="B6" i="5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B9" i="3"/>
  <c r="E36" i="1"/>
  <c r="E35" i="1"/>
  <c r="E34" i="1"/>
  <c r="E32" i="1"/>
  <c r="E30" i="1"/>
  <c r="E28" i="1"/>
  <c r="E26" i="1"/>
  <c r="E17" i="1"/>
  <c r="E23" i="1"/>
  <c r="E22" i="1"/>
  <c r="E21" i="1"/>
  <c r="E20" i="1"/>
  <c r="E19" i="1"/>
  <c r="E18" i="1"/>
  <c r="E14" i="1"/>
  <c r="E9" i="1"/>
  <c r="E15" i="1"/>
  <c r="E13" i="1"/>
  <c r="E11" i="1"/>
  <c r="E10" i="1"/>
  <c r="E16" i="1"/>
  <c r="E5" i="1"/>
  <c r="E3" i="1"/>
  <c r="E6" i="1"/>
  <c r="E7" i="1"/>
  <c r="E4" i="1"/>
  <c r="B13" i="3" l="1"/>
  <c r="B10" i="3"/>
</calcChain>
</file>

<file path=xl/sharedStrings.xml><?xml version="1.0" encoding="utf-8"?>
<sst xmlns="http://schemas.openxmlformats.org/spreadsheetml/2006/main" count="435" uniqueCount="107">
  <si>
    <t>cos φ</t>
  </si>
  <si>
    <t>Agujereadora</t>
  </si>
  <si>
    <t>Soldadora</t>
  </si>
  <si>
    <t>Sensitiva</t>
  </si>
  <si>
    <t>Tablero</t>
  </si>
  <si>
    <t>T1</t>
  </si>
  <si>
    <t>T2</t>
  </si>
  <si>
    <t>T3</t>
  </si>
  <si>
    <t>Carga</t>
  </si>
  <si>
    <t>Corriente [A]</t>
  </si>
  <si>
    <t>Potencia [kW]</t>
  </si>
  <si>
    <t>Futuro montacargas</t>
  </si>
  <si>
    <t>T4</t>
  </si>
  <si>
    <t>Horno de curado</t>
  </si>
  <si>
    <t>T5</t>
  </si>
  <si>
    <t xml:space="preserve">Cabina de pintura </t>
  </si>
  <si>
    <t>Equipo de aplicación de pintura</t>
  </si>
  <si>
    <t>T6</t>
  </si>
  <si>
    <t>Tomacorrientes</t>
  </si>
  <si>
    <t>T7</t>
  </si>
  <si>
    <t>Futuro torno</t>
  </si>
  <si>
    <t>T8</t>
  </si>
  <si>
    <t>Plasma CNC</t>
  </si>
  <si>
    <t>Tension [V]</t>
  </si>
  <si>
    <t>Futuro router CNC</t>
  </si>
  <si>
    <t>T9</t>
  </si>
  <si>
    <t>T10</t>
  </si>
  <si>
    <t>Futura plegadora hidráulica</t>
  </si>
  <si>
    <t>T11</t>
  </si>
  <si>
    <t>T12</t>
  </si>
  <si>
    <t>Roladora</t>
  </si>
  <si>
    <t>T13</t>
  </si>
  <si>
    <t>Sierra cinta</t>
  </si>
  <si>
    <t>T14</t>
  </si>
  <si>
    <t>T15</t>
  </si>
  <si>
    <t>Compresor a tornillo</t>
  </si>
  <si>
    <t>Secador de aire</t>
  </si>
  <si>
    <t>T16</t>
  </si>
  <si>
    <t>PC escritorio</t>
  </si>
  <si>
    <t>Extractor de baño</t>
  </si>
  <si>
    <t>Aparejo eléctrico</t>
  </si>
  <si>
    <t>Aire acondicionado Split</t>
  </si>
  <si>
    <t>T18</t>
  </si>
  <si>
    <t>T19</t>
  </si>
  <si>
    <t>T20</t>
  </si>
  <si>
    <t>T21</t>
  </si>
  <si>
    <t>T22</t>
  </si>
  <si>
    <t>Corriente total</t>
  </si>
  <si>
    <t>I*cos φ</t>
  </si>
  <si>
    <t>Sumatoria I*cos fi</t>
  </si>
  <si>
    <t>Tablero principal - Tableros 1-3-4-5</t>
  </si>
  <si>
    <t>T5 Sumatoria I*cos fi</t>
  </si>
  <si>
    <t>Tablero principal - Tablero 6 y 7</t>
  </si>
  <si>
    <t>Tablero principal - Tablero 8 y 9</t>
  </si>
  <si>
    <t>Tablero principal - Tablero 10 y 11</t>
  </si>
  <si>
    <t>Corriente total T11</t>
  </si>
  <si>
    <t>Sumatoria T11 I*cos fi</t>
  </si>
  <si>
    <t>Tablero principal - Tablero 12, 13 y 14</t>
  </si>
  <si>
    <t>Corriente total T13</t>
  </si>
  <si>
    <t>Sumatoria T13 I*cos fi</t>
  </si>
  <si>
    <t>Tablero principal - Tablero 15</t>
  </si>
  <si>
    <t>Tablero principal - Tablero 16</t>
  </si>
  <si>
    <t>Tablero principal - Tablero 17</t>
  </si>
  <si>
    <t>Tramo</t>
  </si>
  <si>
    <t>Sección [mm2]</t>
  </si>
  <si>
    <t>Resistencia [Ω/km]</t>
  </si>
  <si>
    <t>Reactancia [Ω/km]</t>
  </si>
  <si>
    <t>Longitud [m]</t>
  </si>
  <si>
    <t>Transformador Subestación - Tablero de Bajada</t>
  </si>
  <si>
    <t>3x95/1x50</t>
  </si>
  <si>
    <t>Tablero acometida - Tablero Principal</t>
  </si>
  <si>
    <t>Tablero principal - Tablero 1</t>
  </si>
  <si>
    <t>4x10</t>
  </si>
  <si>
    <t xml:space="preserve">4x10 </t>
  </si>
  <si>
    <t>4x4</t>
  </si>
  <si>
    <t>Tablero principal - Tablero 2</t>
  </si>
  <si>
    <t>Tablero principal - Tablero 3</t>
  </si>
  <si>
    <t>Tablero principal - Tablero 4</t>
  </si>
  <si>
    <t>Tablero principal - Tablero 5</t>
  </si>
  <si>
    <t>4x2,5</t>
  </si>
  <si>
    <t>Tablero principal - Tablero 6</t>
  </si>
  <si>
    <t>4x6</t>
  </si>
  <si>
    <t>Tablero principal - Tablero 7</t>
  </si>
  <si>
    <t>Tablero principal - Tablero 8</t>
  </si>
  <si>
    <t>Tablero principal - Tablero 9</t>
  </si>
  <si>
    <t>Tablero principal - Tablero 10</t>
  </si>
  <si>
    <t>Tablero principal - Tablero 11</t>
  </si>
  <si>
    <t>Tablero principal - Tablero 12</t>
  </si>
  <si>
    <t>Tablero principal - Tablero 13</t>
  </si>
  <si>
    <t>Tablero principal - Tablero 14</t>
  </si>
  <si>
    <t>Tablero 17 - Tablero 18</t>
  </si>
  <si>
    <t>3x2,5</t>
  </si>
  <si>
    <t>Tablero 17 - Tablero 19</t>
  </si>
  <si>
    <t>Tablero 17 - Tablero 20</t>
  </si>
  <si>
    <t>Tablero 17 - Tablero 21</t>
  </si>
  <si>
    <t>Tablero 17 - Tablero 22</t>
  </si>
  <si>
    <t>Conductor</t>
  </si>
  <si>
    <t>Tipo taller 500V</t>
  </si>
  <si>
    <t>Cantidad [m]</t>
  </si>
  <si>
    <t>Subtotal [$]</t>
  </si>
  <si>
    <t>Precio/m [$]</t>
  </si>
  <si>
    <t>Iluminación (10 lámparas)</t>
  </si>
  <si>
    <t>Acometida - Tablero Principal</t>
  </si>
  <si>
    <t>3x70/1x35</t>
  </si>
  <si>
    <t>3x1,5</t>
  </si>
  <si>
    <t>3x70/ 1x35</t>
  </si>
  <si>
    <t>PVC 1 kV subterráneosin armar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</si>
</sst>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7E06E4-D1A7-4548-9AA9-D4522E3EA225}" name="Tabla1" displayName="Tabla1" ref="A1:G36" totalsRowShown="0" headerRowDxfId="11" dataDxfId="9" headerRowBorderDxfId="10" tableBorderDxfId="8" totalsRowBorderDxfId="7">
  <autoFilter ref="A1:G36" xr:uid="{047E06E4-D1A7-4548-9AA9-D4522E3EA225}"/>
  <tableColumns count="7">
    <tableColumn id="1" xr3:uid="{E1CBBE6D-5FA2-4726-9DF1-184C9057FC19}" name="Tablero" dataDxfId="6"/>
    <tableColumn id="2" xr3:uid="{7C4E0A46-09CD-4363-8BEC-85FD0DFAF065}" name="Carga" dataDxfId="5"/>
    <tableColumn id="3" xr3:uid="{66198765-29D6-4F09-AD3F-7DB49365FD9E}" name="Tension [V]" dataDxfId="4"/>
    <tableColumn id="4" xr3:uid="{633C06DF-DAB3-44C1-86F8-D519A24D37AE}" name="Corriente [A]" dataDxfId="3"/>
    <tableColumn id="7" xr3:uid="{B65BE338-7BD3-4442-8270-FE618C460649}" name="Potencia [kW]" dataDxfId="2"/>
    <tableColumn id="8" xr3:uid="{B216D52F-69D2-4BD0-AC91-2FBEAA3F2052}" name="cos φ" dataDxfId="1"/>
    <tableColumn id="9" xr3:uid="{0528F454-1030-40AA-98C9-362BA80797DE}" name="I*cos φ" dataDxfId="0">
      <calculatedColumnFormula>Tabla1[[#This Row],[Corriente '[A']]]*Tabla1[[#This Row],[cos φ]]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D3CE-69A6-4F20-8D17-B406EF146264}">
  <dimension ref="A1:G36"/>
  <sheetViews>
    <sheetView topLeftCell="A7" zoomScaleNormal="100" workbookViewId="0">
      <selection activeCell="D18" sqref="D18"/>
    </sheetView>
  </sheetViews>
  <sheetFormatPr baseColWidth="10" defaultRowHeight="15" x14ac:dyDescent="0.25"/>
  <cols>
    <col min="1" max="1" width="12.42578125" customWidth="1"/>
    <col min="2" max="2" width="17" customWidth="1"/>
    <col min="3" max="3" width="16.85546875" customWidth="1"/>
    <col min="4" max="4" width="13.28515625" customWidth="1"/>
    <col min="5" max="5" width="13.28515625" style="2" customWidth="1"/>
    <col min="9" max="9" width="21.42578125" customWidth="1"/>
  </cols>
  <sheetData>
    <row r="1" spans="1:7" ht="39.75" customHeight="1" x14ac:dyDescent="0.25">
      <c r="A1" s="3" t="s">
        <v>4</v>
      </c>
      <c r="B1" s="4" t="s">
        <v>8</v>
      </c>
      <c r="C1" s="4" t="s">
        <v>23</v>
      </c>
      <c r="D1" s="4" t="s">
        <v>9</v>
      </c>
      <c r="E1" s="5" t="s">
        <v>10</v>
      </c>
      <c r="F1" s="4" t="s">
        <v>0</v>
      </c>
      <c r="G1" s="4" t="s">
        <v>48</v>
      </c>
    </row>
    <row r="2" spans="1:7" ht="28.5" x14ac:dyDescent="0.25">
      <c r="A2" s="6" t="s">
        <v>6</v>
      </c>
      <c r="B2" s="6" t="s">
        <v>101</v>
      </c>
      <c r="C2" s="6">
        <v>220</v>
      </c>
      <c r="D2" s="6">
        <f>0.75*10</f>
        <v>7.5</v>
      </c>
      <c r="E2" s="7">
        <f>Tabla1[[#This Row],[Tension '[V']]]*Tabla1[[#This Row],[Corriente '[A']]]*Tabla1[[#This Row],[cos φ]]/1000</f>
        <v>0.99</v>
      </c>
      <c r="F2" s="6">
        <v>0.6</v>
      </c>
      <c r="G2" s="13">
        <f>Tabla1[[#This Row],[Corriente '[A']]]*Tabla1[[#This Row],[cos φ]]</f>
        <v>4.5</v>
      </c>
    </row>
    <row r="3" spans="1:7" x14ac:dyDescent="0.25">
      <c r="A3" s="6" t="s">
        <v>5</v>
      </c>
      <c r="B3" s="6" t="s">
        <v>18</v>
      </c>
      <c r="C3" s="6">
        <v>220</v>
      </c>
      <c r="D3" s="6">
        <v>10</v>
      </c>
      <c r="E3" s="7">
        <f>Tabla1[[#This Row],[Tension '[V']]]*Tabla1[[#This Row],[Corriente '[A']]]*Tabla1[[#This Row],[cos φ]]/1000</f>
        <v>1.76</v>
      </c>
      <c r="F3" s="6">
        <v>0.8</v>
      </c>
      <c r="G3" s="6">
        <f>Tabla1[[#This Row],[Corriente '[A']]]*Tabla1[[#This Row],[cos φ]]</f>
        <v>8</v>
      </c>
    </row>
    <row r="4" spans="1:7" ht="28.5" x14ac:dyDescent="0.25">
      <c r="A4" s="6" t="s">
        <v>6</v>
      </c>
      <c r="B4" s="6" t="s">
        <v>11</v>
      </c>
      <c r="C4" s="6">
        <v>380</v>
      </c>
      <c r="D4" s="6">
        <v>4.8499999999999996</v>
      </c>
      <c r="E4" s="7">
        <f>1.73*Tabla1[[#This Row],[Tension '[V']]]*Tabla1[[#This Row],[Corriente '[A']]]*Tabla1[[#This Row],[cos φ]]/1000</f>
        <v>2.7101315000000001</v>
      </c>
      <c r="F4" s="6">
        <v>0.85</v>
      </c>
      <c r="G4" s="6">
        <f>Tabla1[[#This Row],[Corriente '[A']]]*Tabla1[[#This Row],[cos φ]]</f>
        <v>4.1224999999999996</v>
      </c>
    </row>
    <row r="5" spans="1:7" x14ac:dyDescent="0.25">
      <c r="A5" s="6" t="s">
        <v>7</v>
      </c>
      <c r="B5" s="6" t="s">
        <v>18</v>
      </c>
      <c r="C5" s="6">
        <v>220</v>
      </c>
      <c r="D5" s="6">
        <v>10</v>
      </c>
      <c r="E5" s="7">
        <f>Tabla1[[#This Row],[Tension '[V']]]*Tabla1[[#This Row],[Corriente '[A']]]*Tabla1[[#This Row],[cos φ]]/1000</f>
        <v>1.76</v>
      </c>
      <c r="F5" s="6">
        <v>0.8</v>
      </c>
      <c r="G5" s="6">
        <f>Tabla1[[#This Row],[Corriente '[A']]]*Tabla1[[#This Row],[cos φ]]</f>
        <v>8</v>
      </c>
    </row>
    <row r="6" spans="1:7" x14ac:dyDescent="0.25">
      <c r="A6" s="6" t="s">
        <v>12</v>
      </c>
      <c r="B6" s="6" t="s">
        <v>13</v>
      </c>
      <c r="C6" s="6">
        <v>220</v>
      </c>
      <c r="D6" s="6">
        <v>5</v>
      </c>
      <c r="E6" s="7">
        <f>Tabla1[[#This Row],[Tension '[V']]]*Tabla1[[#This Row],[Corriente '[A']]]*Tabla1[[#This Row],[cos φ]]/1000</f>
        <v>0.88</v>
      </c>
      <c r="F6" s="6">
        <v>0.8</v>
      </c>
      <c r="G6" s="6">
        <f>Tabla1[[#This Row],[Corriente '[A']]]*Tabla1[[#This Row],[cos φ]]</f>
        <v>4</v>
      </c>
    </row>
    <row r="7" spans="1:7" ht="28.5" x14ac:dyDescent="0.25">
      <c r="A7" s="6" t="s">
        <v>14</v>
      </c>
      <c r="B7" s="6" t="s">
        <v>15</v>
      </c>
      <c r="C7" s="6">
        <v>380</v>
      </c>
      <c r="D7" s="6">
        <v>3.68</v>
      </c>
      <c r="E7" s="7">
        <f>1.73*Tabla1[[#This Row],[Tension '[V']]]*Tabla1[[#This Row],[Corriente '[A']]]*Tabla1[[#This Row],[cos φ]]/1000</f>
        <v>1.91119328</v>
      </c>
      <c r="F7" s="6">
        <v>0.79</v>
      </c>
      <c r="G7" s="6">
        <f>Tabla1[[#This Row],[Corriente '[A']]]*Tabla1[[#This Row],[cos φ]]</f>
        <v>2.9072000000000005</v>
      </c>
    </row>
    <row r="8" spans="1:7" ht="42.75" x14ac:dyDescent="0.25">
      <c r="A8" s="6" t="s">
        <v>14</v>
      </c>
      <c r="B8" s="8" t="s">
        <v>16</v>
      </c>
      <c r="C8" s="8">
        <v>220</v>
      </c>
      <c r="D8" s="8">
        <v>0.74</v>
      </c>
      <c r="E8" s="9">
        <v>0.13</v>
      </c>
      <c r="F8" s="8">
        <v>0.8</v>
      </c>
      <c r="G8" s="6">
        <f>Tabla1[[#This Row],[Corriente '[A']]]*Tabla1[[#This Row],[cos φ]]</f>
        <v>0.59199999999999997</v>
      </c>
    </row>
    <row r="9" spans="1:7" x14ac:dyDescent="0.25">
      <c r="A9" s="8" t="s">
        <v>17</v>
      </c>
      <c r="B9" s="8" t="s">
        <v>2</v>
      </c>
      <c r="C9" s="8">
        <v>220</v>
      </c>
      <c r="D9" s="6">
        <v>20</v>
      </c>
      <c r="E9" s="7">
        <f>Tabla1[[#This Row],[Tension '[V']]]*Tabla1[[#This Row],[Corriente '[A']]]*Tabla1[[#This Row],[cos φ]]/1000</f>
        <v>2.8159999999999998</v>
      </c>
      <c r="F9" s="6">
        <v>0.64</v>
      </c>
      <c r="G9" s="6">
        <f>Tabla1[[#This Row],[Corriente '[A']]]*Tabla1[[#This Row],[cos φ]]</f>
        <v>12.8</v>
      </c>
    </row>
    <row r="10" spans="1:7" x14ac:dyDescent="0.25">
      <c r="A10" s="8" t="s">
        <v>19</v>
      </c>
      <c r="B10" s="8" t="s">
        <v>20</v>
      </c>
      <c r="C10" s="6">
        <v>380</v>
      </c>
      <c r="D10" s="6">
        <v>3.68</v>
      </c>
      <c r="E10" s="7">
        <f>1.73*Tabla1[[#This Row],[Tension '[V']]]*Tabla1[[#This Row],[Corriente '[A']]]*Tabla1[[#This Row],[cos φ]]/1000</f>
        <v>1.91119328</v>
      </c>
      <c r="F10" s="6">
        <v>0.79</v>
      </c>
      <c r="G10" s="6">
        <f>Tabla1[[#This Row],[Corriente '[A']]]*Tabla1[[#This Row],[cos φ]]</f>
        <v>2.9072000000000005</v>
      </c>
    </row>
    <row r="11" spans="1:7" x14ac:dyDescent="0.25">
      <c r="A11" s="8" t="s">
        <v>21</v>
      </c>
      <c r="B11" s="8" t="s">
        <v>22</v>
      </c>
      <c r="C11" s="8">
        <v>380</v>
      </c>
      <c r="D11" s="8">
        <v>32.450000000000003</v>
      </c>
      <c r="E11" s="7">
        <f>1.73*Tabla1[[#This Row],[Tension '[V']]]*Tabla1[[#This Row],[Corriente '[A']]]*Tabla1[[#This Row],[cos φ]]/1000</f>
        <v>15.9994725</v>
      </c>
      <c r="F11" s="8">
        <v>0.75</v>
      </c>
      <c r="G11" s="6">
        <f>Tabla1[[#This Row],[Corriente '[A']]]*Tabla1[[#This Row],[cos φ]]</f>
        <v>24.337500000000002</v>
      </c>
    </row>
    <row r="12" spans="1:7" ht="28.5" x14ac:dyDescent="0.25">
      <c r="A12" s="8" t="s">
        <v>25</v>
      </c>
      <c r="B12" s="8" t="s">
        <v>24</v>
      </c>
      <c r="C12" s="8">
        <v>220</v>
      </c>
      <c r="D12" s="8">
        <v>12.1</v>
      </c>
      <c r="E12" s="7">
        <f>Tabla1[[#This Row],[Tension '[V']]]*Tabla1[[#This Row],[Corriente '[A']]]*Tabla1[[#This Row],[cos φ]]/1000</f>
        <v>1.9964999999999999</v>
      </c>
      <c r="F12" s="8">
        <v>0.75</v>
      </c>
      <c r="G12" s="6">
        <f>Tabla1[[#This Row],[Corriente '[A']]]*Tabla1[[#This Row],[cos φ]]</f>
        <v>9.0749999999999993</v>
      </c>
    </row>
    <row r="13" spans="1:7" x14ac:dyDescent="0.25">
      <c r="A13" s="8" t="s">
        <v>26</v>
      </c>
      <c r="B13" s="8" t="s">
        <v>1</v>
      </c>
      <c r="C13" s="8">
        <v>380</v>
      </c>
      <c r="D13" s="8">
        <v>2.85</v>
      </c>
      <c r="E13" s="9">
        <f>1.73*Tabla1[[#This Row],[Tension '[V']]]*Tabla1[[#This Row],[Corriente '[A']]]*Tabla1[[#This Row],[cos φ]]/1000</f>
        <v>1.498872</v>
      </c>
      <c r="F13" s="8">
        <v>0.8</v>
      </c>
      <c r="G13" s="6">
        <f>Tabla1[[#This Row],[Corriente '[A']]]*Tabla1[[#This Row],[cos φ]]</f>
        <v>2.2800000000000002</v>
      </c>
    </row>
    <row r="14" spans="1:7" x14ac:dyDescent="0.25">
      <c r="A14" s="8" t="s">
        <v>26</v>
      </c>
      <c r="B14" s="8" t="s">
        <v>1</v>
      </c>
      <c r="C14" s="8">
        <v>220</v>
      </c>
      <c r="D14" s="8">
        <v>3.12</v>
      </c>
      <c r="E14" s="7">
        <f>Tabla1[[#This Row],[Tension '[V']]]*Tabla1[[#This Row],[Corriente '[A']]]*Tabla1[[#This Row],[cos φ]]/1000</f>
        <v>0.54912000000000005</v>
      </c>
      <c r="F14" s="8">
        <v>0.8</v>
      </c>
      <c r="G14" s="6">
        <f>Tabla1[[#This Row],[Corriente '[A']]]*Tabla1[[#This Row],[cos φ]]</f>
        <v>2.4960000000000004</v>
      </c>
    </row>
    <row r="15" spans="1:7" ht="28.5" x14ac:dyDescent="0.25">
      <c r="A15" s="8" t="s">
        <v>26</v>
      </c>
      <c r="B15" s="8" t="s">
        <v>27</v>
      </c>
      <c r="C15" s="8">
        <v>380</v>
      </c>
      <c r="D15" s="8">
        <v>7.8</v>
      </c>
      <c r="E15" s="9">
        <f>1.73*Tabla1[[#This Row],[Tension '[V']]]*Tabla1[[#This Row],[Corriente '[A']]]*Tabla1[[#This Row],[cos φ]]/1000</f>
        <v>4.1021759999999992</v>
      </c>
      <c r="F15" s="8">
        <v>0.8</v>
      </c>
      <c r="G15" s="6">
        <f>Tabla1[[#This Row],[Corriente '[A']]]*Tabla1[[#This Row],[cos φ]]</f>
        <v>6.24</v>
      </c>
    </row>
    <row r="16" spans="1:7" x14ac:dyDescent="0.25">
      <c r="A16" s="8" t="s">
        <v>28</v>
      </c>
      <c r="B16" s="8" t="s">
        <v>2</v>
      </c>
      <c r="C16" s="8">
        <v>220</v>
      </c>
      <c r="D16" s="8">
        <v>15</v>
      </c>
      <c r="E16" s="7">
        <f>Tabla1[[#This Row],[Tension '[V']]]*Tabla1[[#This Row],[Corriente '[A']]]*Tabla1[[#This Row],[cos φ]]/1000</f>
        <v>2.5409999999999999</v>
      </c>
      <c r="F16" s="8">
        <v>0.77</v>
      </c>
      <c r="G16" s="6">
        <f>Tabla1[[#This Row],[Corriente '[A']]]*Tabla1[[#This Row],[cos φ]]</f>
        <v>11.55</v>
      </c>
    </row>
    <row r="17" spans="1:7" x14ac:dyDescent="0.25">
      <c r="A17" s="8" t="s">
        <v>28</v>
      </c>
      <c r="B17" s="6" t="s">
        <v>40</v>
      </c>
      <c r="C17" s="6">
        <v>220</v>
      </c>
      <c r="D17" s="6">
        <v>9.1</v>
      </c>
      <c r="E17" s="7">
        <f>Tabla1[[#This Row],[Tension '[V']]]*Tabla1[[#This Row],[Corriente '[A']]]*Tabla1[[#This Row],[cos φ]]/1000</f>
        <v>1.6016000000000001</v>
      </c>
      <c r="F17" s="6">
        <v>0.8</v>
      </c>
      <c r="G17" s="6">
        <f>Tabla1[[#This Row],[Corriente '[A']]]*Tabla1[[#This Row],[cos φ]]</f>
        <v>7.28</v>
      </c>
    </row>
    <row r="18" spans="1:7" x14ac:dyDescent="0.25">
      <c r="A18" s="8" t="s">
        <v>29</v>
      </c>
      <c r="B18" s="8" t="s">
        <v>30</v>
      </c>
      <c r="C18" s="8">
        <v>380</v>
      </c>
      <c r="D18" s="8">
        <v>4.18</v>
      </c>
      <c r="E18" s="9">
        <f>1.73*Tabla1[[#This Row],[Tension '[V']]]*Tabla1[[#This Row],[Corriente '[A']]]*Tabla1[[#This Row],[cos φ]]/1000</f>
        <v>2.1983456000000001</v>
      </c>
      <c r="F18" s="8">
        <v>0.8</v>
      </c>
      <c r="G18" s="6">
        <f>Tabla1[[#This Row],[Corriente '[A']]]*Tabla1[[#This Row],[cos φ]]</f>
        <v>3.3439999999999999</v>
      </c>
    </row>
    <row r="19" spans="1:7" x14ac:dyDescent="0.25">
      <c r="A19" s="8" t="s">
        <v>31</v>
      </c>
      <c r="B19" s="8" t="s">
        <v>3</v>
      </c>
      <c r="C19" s="8">
        <v>220</v>
      </c>
      <c r="D19" s="8">
        <v>8.5</v>
      </c>
      <c r="E19" s="7">
        <f>Tabla1[[#This Row],[Tension '[V']]]*Tabla1[[#This Row],[Corriente '[A']]]*Tabla1[[#This Row],[cos φ]]/1000</f>
        <v>1.496</v>
      </c>
      <c r="F19" s="8">
        <v>0.8</v>
      </c>
      <c r="G19" s="6">
        <f>Tabla1[[#This Row],[Corriente '[A']]]*Tabla1[[#This Row],[cos φ]]</f>
        <v>6.8000000000000007</v>
      </c>
    </row>
    <row r="20" spans="1:7" x14ac:dyDescent="0.25">
      <c r="A20" s="8" t="s">
        <v>31</v>
      </c>
      <c r="B20" s="8" t="s">
        <v>32</v>
      </c>
      <c r="C20" s="8">
        <v>220</v>
      </c>
      <c r="D20" s="8">
        <v>3.12</v>
      </c>
      <c r="E20" s="7">
        <f>Tabla1[[#This Row],[Tension '[V']]]*Tabla1[[#This Row],[Corriente '[A']]]*Tabla1[[#This Row],[cos φ]]/1000</f>
        <v>0.54912000000000005</v>
      </c>
      <c r="F20" s="8">
        <v>0.8</v>
      </c>
      <c r="G20" s="6">
        <f>Tabla1[[#This Row],[Corriente '[A']]]*Tabla1[[#This Row],[cos φ]]</f>
        <v>2.4960000000000004</v>
      </c>
    </row>
    <row r="21" spans="1:7" x14ac:dyDescent="0.25">
      <c r="A21" s="8" t="s">
        <v>33</v>
      </c>
      <c r="B21" s="8" t="s">
        <v>18</v>
      </c>
      <c r="C21" s="6">
        <v>220</v>
      </c>
      <c r="D21" s="6">
        <v>10</v>
      </c>
      <c r="E21" s="7">
        <f>Tabla1[[#This Row],[Tension '[V']]]*Tabla1[[#This Row],[Corriente '[A']]]*Tabla1[[#This Row],[cos φ]]/1000</f>
        <v>1.76</v>
      </c>
      <c r="F21" s="6">
        <v>0.8</v>
      </c>
      <c r="G21" s="6">
        <f>Tabla1[[#This Row],[Corriente '[A']]]*Tabla1[[#This Row],[cos φ]]</f>
        <v>8</v>
      </c>
    </row>
    <row r="22" spans="1:7" ht="28.5" x14ac:dyDescent="0.25">
      <c r="A22" s="8" t="s">
        <v>34</v>
      </c>
      <c r="B22" s="8" t="s">
        <v>35</v>
      </c>
      <c r="C22" s="8">
        <v>380</v>
      </c>
      <c r="D22" s="8">
        <v>14.15</v>
      </c>
      <c r="E22" s="9">
        <f>1.73*Tabla1[[#This Row],[Tension '[V']]]*Tabla1[[#This Row],[Corriente '[A']]]*Tabla1[[#This Row],[cos φ]]/1000</f>
        <v>7.4417679999999997</v>
      </c>
      <c r="F22" s="8">
        <v>0.8</v>
      </c>
      <c r="G22" s="6">
        <f>Tabla1[[#This Row],[Corriente '[A']]]*Tabla1[[#This Row],[cos φ]]</f>
        <v>11.32</v>
      </c>
    </row>
    <row r="23" spans="1:7" x14ac:dyDescent="0.25">
      <c r="A23" s="8" t="s">
        <v>34</v>
      </c>
      <c r="B23" s="8" t="s">
        <v>36</v>
      </c>
      <c r="C23" s="8">
        <v>220</v>
      </c>
      <c r="D23" s="8">
        <v>2.6</v>
      </c>
      <c r="E23" s="7">
        <f>Tabla1[[#This Row],[Tension '[V']]]*Tabla1[[#This Row],[Corriente '[A']]]*Tabla1[[#This Row],[cos φ]]/1000</f>
        <v>0.42899999999999999</v>
      </c>
      <c r="F23" s="8">
        <v>0.75</v>
      </c>
      <c r="G23" s="6">
        <f>Tabla1[[#This Row],[Corriente '[A']]]*Tabla1[[#This Row],[cos φ]]</f>
        <v>1.9500000000000002</v>
      </c>
    </row>
    <row r="24" spans="1:7" x14ac:dyDescent="0.25">
      <c r="A24" s="8" t="s">
        <v>37</v>
      </c>
      <c r="B24" s="8" t="s">
        <v>38</v>
      </c>
      <c r="C24" s="8">
        <v>220</v>
      </c>
      <c r="D24" s="8">
        <v>1</v>
      </c>
      <c r="E24" s="9">
        <v>0.15</v>
      </c>
      <c r="F24" s="8">
        <v>0.65</v>
      </c>
      <c r="G24" s="6">
        <f>Tabla1[[#This Row],[Corriente '[A']]]*Tabla1[[#This Row],[cos φ]]</f>
        <v>0.65</v>
      </c>
    </row>
    <row r="25" spans="1:7" ht="28.5" x14ac:dyDescent="0.25">
      <c r="A25" s="8" t="s">
        <v>37</v>
      </c>
      <c r="B25" s="8" t="s">
        <v>39</v>
      </c>
      <c r="C25" s="8">
        <v>220</v>
      </c>
      <c r="D25" s="8">
        <v>0.1</v>
      </c>
      <c r="E25" s="9">
        <v>1.7000000000000001E-2</v>
      </c>
      <c r="F25" s="8">
        <v>0.75</v>
      </c>
      <c r="G25" s="6">
        <f>Tabla1[[#This Row],[Corriente '[A']]]*Tabla1[[#This Row],[cos φ]]</f>
        <v>7.5000000000000011E-2</v>
      </c>
    </row>
    <row r="26" spans="1:7" ht="42.75" x14ac:dyDescent="0.25">
      <c r="A26" s="8" t="s">
        <v>37</v>
      </c>
      <c r="B26" s="8" t="s">
        <v>41</v>
      </c>
      <c r="C26" s="8">
        <v>220</v>
      </c>
      <c r="D26" s="8">
        <v>9.1</v>
      </c>
      <c r="E26" s="7">
        <f>Tabla1[[#This Row],[Tension '[V']]]*Tabla1[[#This Row],[Corriente '[A']]]*Tabla1[[#This Row],[cos φ]]/1000</f>
        <v>1.5015000000000001</v>
      </c>
      <c r="F26" s="8">
        <v>0.75</v>
      </c>
      <c r="G26" s="6">
        <f>Tabla1[[#This Row],[Corriente '[A']]]*Tabla1[[#This Row],[cos φ]]</f>
        <v>6.8249999999999993</v>
      </c>
    </row>
    <row r="27" spans="1:7" x14ac:dyDescent="0.25">
      <c r="A27" s="8" t="s">
        <v>42</v>
      </c>
      <c r="B27" s="8" t="s">
        <v>38</v>
      </c>
      <c r="C27" s="8">
        <v>220</v>
      </c>
      <c r="D27" s="8">
        <v>1</v>
      </c>
      <c r="E27" s="9">
        <v>0.15</v>
      </c>
      <c r="F27" s="8">
        <v>0.65</v>
      </c>
      <c r="G27" s="6">
        <f>Tabla1[[#This Row],[Corriente '[A']]]*Tabla1[[#This Row],[cos φ]]</f>
        <v>0.65</v>
      </c>
    </row>
    <row r="28" spans="1:7" ht="42.75" x14ac:dyDescent="0.25">
      <c r="A28" s="8" t="s">
        <v>42</v>
      </c>
      <c r="B28" s="8" t="s">
        <v>41</v>
      </c>
      <c r="C28" s="8">
        <v>220</v>
      </c>
      <c r="D28" s="8">
        <v>6</v>
      </c>
      <c r="E28" s="7">
        <f>Tabla1[[#This Row],[Tension '[V']]]*Tabla1[[#This Row],[Corriente '[A']]]*Tabla1[[#This Row],[cos φ]]/1000</f>
        <v>0.99</v>
      </c>
      <c r="F28" s="8">
        <v>0.75</v>
      </c>
      <c r="G28" s="6">
        <f>Tabla1[[#This Row],[Corriente '[A']]]*Tabla1[[#This Row],[cos φ]]</f>
        <v>4.5</v>
      </c>
    </row>
    <row r="29" spans="1:7" x14ac:dyDescent="0.25">
      <c r="A29" s="6" t="s">
        <v>43</v>
      </c>
      <c r="B29" s="6" t="s">
        <v>38</v>
      </c>
      <c r="C29" s="6">
        <v>220</v>
      </c>
      <c r="D29" s="6">
        <v>1</v>
      </c>
      <c r="E29" s="7">
        <v>0.15</v>
      </c>
      <c r="F29" s="6">
        <v>0.65</v>
      </c>
      <c r="G29" s="6">
        <f>Tabla1[[#This Row],[Corriente '[A']]]*Tabla1[[#This Row],[cos φ]]</f>
        <v>0.65</v>
      </c>
    </row>
    <row r="30" spans="1:7" ht="42.75" x14ac:dyDescent="0.25">
      <c r="A30" s="8" t="s">
        <v>43</v>
      </c>
      <c r="B30" s="8" t="s">
        <v>41</v>
      </c>
      <c r="C30" s="8">
        <v>220</v>
      </c>
      <c r="D30" s="8">
        <v>6</v>
      </c>
      <c r="E30" s="9">
        <f>Tabla1[[#This Row],[Tension '[V']]]*Tabla1[[#This Row],[Corriente '[A']]]*Tabla1[[#This Row],[cos φ]]/1000</f>
        <v>0.99</v>
      </c>
      <c r="F30" s="8">
        <v>0.75</v>
      </c>
      <c r="G30" s="6">
        <f>Tabla1[[#This Row],[Corriente '[A']]]*Tabla1[[#This Row],[cos φ]]</f>
        <v>4.5</v>
      </c>
    </row>
    <row r="31" spans="1:7" x14ac:dyDescent="0.25">
      <c r="A31" s="6" t="s">
        <v>44</v>
      </c>
      <c r="B31" s="6" t="s">
        <v>38</v>
      </c>
      <c r="C31" s="6">
        <v>220</v>
      </c>
      <c r="D31" s="6">
        <v>1</v>
      </c>
      <c r="E31" s="7">
        <v>0.15</v>
      </c>
      <c r="F31" s="6">
        <v>0.65</v>
      </c>
      <c r="G31" s="6">
        <f>Tabla1[[#This Row],[Corriente '[A']]]*Tabla1[[#This Row],[cos φ]]</f>
        <v>0.65</v>
      </c>
    </row>
    <row r="32" spans="1:7" ht="42.75" x14ac:dyDescent="0.25">
      <c r="A32" s="8" t="s">
        <v>44</v>
      </c>
      <c r="B32" s="8" t="s">
        <v>41</v>
      </c>
      <c r="C32" s="8">
        <v>220</v>
      </c>
      <c r="D32" s="8">
        <v>6</v>
      </c>
      <c r="E32" s="9">
        <f>Tabla1[[#This Row],[Tension '[V']]]*Tabla1[[#This Row],[Corriente '[A']]]*Tabla1[[#This Row],[cos φ]]/1000</f>
        <v>0.99</v>
      </c>
      <c r="F32" s="8">
        <v>0.75</v>
      </c>
      <c r="G32" s="6">
        <f>Tabla1[[#This Row],[Corriente '[A']]]*Tabla1[[#This Row],[cos φ]]</f>
        <v>4.5</v>
      </c>
    </row>
    <row r="33" spans="1:7" x14ac:dyDescent="0.25">
      <c r="A33" s="6" t="s">
        <v>45</v>
      </c>
      <c r="B33" s="6" t="s">
        <v>38</v>
      </c>
      <c r="C33" s="6">
        <v>220</v>
      </c>
      <c r="D33" s="6">
        <v>1</v>
      </c>
      <c r="E33" s="7">
        <v>0.15</v>
      </c>
      <c r="F33" s="6">
        <v>0.65</v>
      </c>
      <c r="G33" s="6">
        <f>Tabla1[[#This Row],[Corriente '[A']]]*Tabla1[[#This Row],[cos φ]]</f>
        <v>0.65</v>
      </c>
    </row>
    <row r="34" spans="1:7" ht="42.75" x14ac:dyDescent="0.25">
      <c r="A34" s="8" t="s">
        <v>45</v>
      </c>
      <c r="B34" s="8" t="s">
        <v>41</v>
      </c>
      <c r="C34" s="8">
        <v>220</v>
      </c>
      <c r="D34" s="8">
        <v>6</v>
      </c>
      <c r="E34" s="9">
        <f>Tabla1[[#This Row],[Tension '[V']]]*Tabla1[[#This Row],[Corriente '[A']]]*Tabla1[[#This Row],[cos φ]]/1000</f>
        <v>0.99</v>
      </c>
      <c r="F34" s="8">
        <v>0.75</v>
      </c>
      <c r="G34" s="6">
        <f>Tabla1[[#This Row],[Corriente '[A']]]*Tabla1[[#This Row],[cos φ]]</f>
        <v>4.5</v>
      </c>
    </row>
    <row r="35" spans="1:7" x14ac:dyDescent="0.25">
      <c r="A35" s="8" t="s">
        <v>46</v>
      </c>
      <c r="B35" s="8" t="s">
        <v>18</v>
      </c>
      <c r="C35" s="6">
        <v>220</v>
      </c>
      <c r="D35" s="6">
        <v>10</v>
      </c>
      <c r="E35" s="7">
        <f>Tabla1[[#This Row],[Tension '[V']]]*Tabla1[[#This Row],[Corriente '[A']]]*Tabla1[[#This Row],[cos φ]]/1000</f>
        <v>1.76</v>
      </c>
      <c r="F35" s="6">
        <v>0.8</v>
      </c>
      <c r="G35" s="6">
        <f>Tabla1[[#This Row],[Corriente '[A']]]*Tabla1[[#This Row],[cos φ]]</f>
        <v>8</v>
      </c>
    </row>
    <row r="36" spans="1:7" x14ac:dyDescent="0.25">
      <c r="A36" s="8" t="s">
        <v>46</v>
      </c>
      <c r="B36" s="8" t="s">
        <v>18</v>
      </c>
      <c r="C36" s="6">
        <v>220</v>
      </c>
      <c r="D36" s="6">
        <v>10</v>
      </c>
      <c r="E36" s="7">
        <f>Tabla1[[#This Row],[Tension '[V']]]*Tabla1[[#This Row],[Corriente '[A']]]*Tabla1[[#This Row],[cos φ]]/1000</f>
        <v>1.76</v>
      </c>
      <c r="F36" s="6">
        <v>0.8</v>
      </c>
      <c r="G36" s="8">
        <f>Tabla1[[#This Row],[Corriente '[A']]]*Tabla1[[#This Row],[cos φ]]</f>
        <v>8</v>
      </c>
    </row>
  </sheetData>
  <phoneticPr fontId="3" type="noConversion"/>
  <pageMargins left="0.7" right="0.7" top="0.75" bottom="0.75" header="0.3" footer="0.3"/>
  <pageSetup paperSize="9" orientation="portrait" r:id="rId1"/>
  <ignoredErrors>
    <ignoredError sqref="E4 E14:E15" formula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3A7D5-BB78-414E-A916-1E6082CA98A1}">
  <dimension ref="A1:G15"/>
  <sheetViews>
    <sheetView topLeftCell="A7" workbookViewId="0">
      <selection activeCell="D3" sqref="D3:D4"/>
    </sheetView>
  </sheetViews>
  <sheetFormatPr baseColWidth="10" defaultRowHeight="15" x14ac:dyDescent="0.25"/>
  <sheetData>
    <row r="1" spans="1:7" ht="31.5" customHeight="1" x14ac:dyDescent="0.25">
      <c r="A1" s="23" t="s">
        <v>62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8" t="s">
        <v>42</v>
      </c>
      <c r="B3" s="8" t="s">
        <v>38</v>
      </c>
      <c r="C3" s="8">
        <v>220</v>
      </c>
      <c r="D3" s="8">
        <v>1</v>
      </c>
      <c r="E3" s="9">
        <v>0.15</v>
      </c>
      <c r="F3" s="8">
        <v>0.65</v>
      </c>
      <c r="G3" s="6">
        <v>0.65</v>
      </c>
    </row>
    <row r="4" spans="1:7" ht="42.75" x14ac:dyDescent="0.25">
      <c r="A4" s="8" t="s">
        <v>42</v>
      </c>
      <c r="B4" s="8" t="s">
        <v>41</v>
      </c>
      <c r="C4" s="8">
        <v>220</v>
      </c>
      <c r="D4" s="8">
        <v>6</v>
      </c>
      <c r="E4" s="7">
        <v>0.99</v>
      </c>
      <c r="F4" s="8">
        <v>0.75</v>
      </c>
      <c r="G4" s="6">
        <v>4.5</v>
      </c>
    </row>
    <row r="5" spans="1:7" ht="28.5" x14ac:dyDescent="0.25">
      <c r="A5" s="6" t="s">
        <v>43</v>
      </c>
      <c r="B5" s="6" t="s">
        <v>38</v>
      </c>
      <c r="C5" s="6">
        <v>220</v>
      </c>
      <c r="D5" s="6">
        <v>1</v>
      </c>
      <c r="E5" s="7">
        <v>0.15</v>
      </c>
      <c r="F5" s="6">
        <v>0.65</v>
      </c>
      <c r="G5" s="6">
        <v>0.65</v>
      </c>
    </row>
    <row r="6" spans="1:7" ht="42.75" x14ac:dyDescent="0.25">
      <c r="A6" s="8" t="s">
        <v>43</v>
      </c>
      <c r="B6" s="8" t="s">
        <v>41</v>
      </c>
      <c r="C6" s="8">
        <v>220</v>
      </c>
      <c r="D6" s="8">
        <v>6</v>
      </c>
      <c r="E6" s="9">
        <v>0.99</v>
      </c>
      <c r="F6" s="8">
        <v>0.75</v>
      </c>
      <c r="G6" s="6">
        <v>4.5</v>
      </c>
    </row>
    <row r="7" spans="1:7" ht="28.5" x14ac:dyDescent="0.25">
      <c r="A7" s="6" t="s">
        <v>44</v>
      </c>
      <c r="B7" s="6" t="s">
        <v>38</v>
      </c>
      <c r="C7" s="6">
        <v>220</v>
      </c>
      <c r="D7" s="6">
        <v>1</v>
      </c>
      <c r="E7" s="7">
        <v>0.15</v>
      </c>
      <c r="F7" s="6">
        <v>0.65</v>
      </c>
      <c r="G7" s="6">
        <v>0.65</v>
      </c>
    </row>
    <row r="8" spans="1:7" ht="42.75" x14ac:dyDescent="0.25">
      <c r="A8" s="8" t="s">
        <v>44</v>
      </c>
      <c r="B8" s="8" t="s">
        <v>41</v>
      </c>
      <c r="C8" s="8">
        <v>220</v>
      </c>
      <c r="D8" s="8">
        <v>6</v>
      </c>
      <c r="E8" s="9">
        <v>0.99</v>
      </c>
      <c r="F8" s="8">
        <v>0.75</v>
      </c>
      <c r="G8" s="6">
        <v>4.5</v>
      </c>
    </row>
    <row r="9" spans="1:7" ht="28.5" x14ac:dyDescent="0.25">
      <c r="A9" s="6" t="s">
        <v>45</v>
      </c>
      <c r="B9" s="6" t="s">
        <v>38</v>
      </c>
      <c r="C9" s="6">
        <v>220</v>
      </c>
      <c r="D9" s="6">
        <v>1</v>
      </c>
      <c r="E9" s="7">
        <v>0.15</v>
      </c>
      <c r="F9" s="6">
        <v>0.65</v>
      </c>
      <c r="G9" s="6">
        <v>0.65</v>
      </c>
    </row>
    <row r="10" spans="1:7" ht="42.75" x14ac:dyDescent="0.25">
      <c r="A10" s="8" t="s">
        <v>45</v>
      </c>
      <c r="B10" s="8" t="s">
        <v>41</v>
      </c>
      <c r="C10" s="8">
        <v>220</v>
      </c>
      <c r="D10" s="8">
        <v>6</v>
      </c>
      <c r="E10" s="9">
        <v>0.99</v>
      </c>
      <c r="F10" s="8">
        <v>0.75</v>
      </c>
      <c r="G10" s="6">
        <v>4.5</v>
      </c>
    </row>
    <row r="11" spans="1:7" ht="28.5" x14ac:dyDescent="0.25">
      <c r="A11" s="8" t="s">
        <v>46</v>
      </c>
      <c r="B11" s="8" t="s">
        <v>18</v>
      </c>
      <c r="C11" s="6">
        <v>220</v>
      </c>
      <c r="D11" s="6">
        <v>5</v>
      </c>
      <c r="E11" s="7">
        <v>1.76</v>
      </c>
      <c r="F11" s="6">
        <v>0.8</v>
      </c>
      <c r="G11" s="6">
        <f>D11*F11</f>
        <v>4</v>
      </c>
    </row>
    <row r="12" spans="1:7" ht="28.5" x14ac:dyDescent="0.25">
      <c r="A12" s="6" t="s">
        <v>46</v>
      </c>
      <c r="B12" s="6" t="s">
        <v>18</v>
      </c>
      <c r="C12" s="6">
        <v>220</v>
      </c>
      <c r="D12" s="6">
        <v>5</v>
      </c>
      <c r="E12" s="7">
        <v>1.76</v>
      </c>
      <c r="F12" s="6">
        <v>0.8</v>
      </c>
      <c r="G12" s="6">
        <f>D12*F12</f>
        <v>4</v>
      </c>
    </row>
    <row r="14" spans="1:7" ht="30" x14ac:dyDescent="0.25">
      <c r="A14" s="15" t="s">
        <v>47</v>
      </c>
      <c r="B14">
        <f>SUM(D3:D12)</f>
        <v>38</v>
      </c>
    </row>
    <row r="15" spans="1:7" ht="30" x14ac:dyDescent="0.25">
      <c r="A15" s="15" t="s">
        <v>49</v>
      </c>
      <c r="B15">
        <f>SUM(G3:G12)</f>
        <v>28.6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C54A-DE94-493C-9A09-FDF8DCFB6388}">
  <dimension ref="A1:W37"/>
  <sheetViews>
    <sheetView tabSelected="1" topLeftCell="H1" zoomScaleNormal="100" workbookViewId="0">
      <selection activeCell="N2" sqref="N2:N7"/>
    </sheetView>
  </sheetViews>
  <sheetFormatPr baseColWidth="10" defaultRowHeight="15" x14ac:dyDescent="0.25"/>
  <cols>
    <col min="1" max="1" width="24.28515625" customWidth="1"/>
    <col min="2" max="2" width="15.42578125" customWidth="1"/>
    <col min="3" max="3" width="18.85546875" customWidth="1"/>
    <col min="4" max="4" width="18.28515625" customWidth="1"/>
    <col min="5" max="5" width="13.5703125" customWidth="1"/>
    <col min="7" max="7" width="19.28515625" customWidth="1"/>
  </cols>
  <sheetData>
    <row r="1" spans="1:23" ht="25.5" x14ac:dyDescent="0.25">
      <c r="A1" s="17" t="s">
        <v>63</v>
      </c>
      <c r="B1" s="17" t="s">
        <v>64</v>
      </c>
      <c r="C1" s="17" t="s">
        <v>65</v>
      </c>
      <c r="D1" s="17" t="s">
        <v>66</v>
      </c>
      <c r="E1" s="17" t="s">
        <v>67</v>
      </c>
      <c r="G1" s="17" t="s">
        <v>63</v>
      </c>
      <c r="H1" s="17" t="s">
        <v>64</v>
      </c>
      <c r="I1" s="17" t="s">
        <v>65</v>
      </c>
      <c r="J1" s="17" t="s">
        <v>66</v>
      </c>
      <c r="K1" s="17" t="s">
        <v>67</v>
      </c>
      <c r="S1" s="19" t="s">
        <v>96</v>
      </c>
      <c r="T1" s="19" t="s">
        <v>64</v>
      </c>
      <c r="U1" s="19" t="s">
        <v>98</v>
      </c>
      <c r="V1" s="19" t="s">
        <v>100</v>
      </c>
      <c r="W1" s="19" t="s">
        <v>99</v>
      </c>
    </row>
    <row r="2" spans="1:23" ht="63.75" customHeight="1" x14ac:dyDescent="0.25">
      <c r="A2" s="18" t="s">
        <v>68</v>
      </c>
      <c r="B2" s="18" t="s">
        <v>69</v>
      </c>
      <c r="C2" s="18">
        <v>0.372</v>
      </c>
      <c r="D2" s="18">
        <v>8.9099999999999999E-2</v>
      </c>
      <c r="E2" s="18">
        <v>1000</v>
      </c>
      <c r="G2" s="18" t="s">
        <v>68</v>
      </c>
      <c r="H2" s="18" t="s">
        <v>69</v>
      </c>
      <c r="I2" s="18">
        <v>0.372</v>
      </c>
      <c r="J2" s="18">
        <v>8.9099999999999999E-2</v>
      </c>
      <c r="K2" s="18">
        <v>1000</v>
      </c>
      <c r="N2" s="21"/>
      <c r="S2" s="20" t="s">
        <v>106</v>
      </c>
      <c r="T2" s="1" t="s">
        <v>104</v>
      </c>
      <c r="U2" s="1">
        <v>10</v>
      </c>
      <c r="V2" s="1">
        <v>1330</v>
      </c>
      <c r="W2" s="1">
        <f t="shared" ref="W2:W7" si="0">U2*V2</f>
        <v>13300</v>
      </c>
    </row>
    <row r="3" spans="1:23" ht="51" customHeight="1" x14ac:dyDescent="0.25">
      <c r="A3" s="18" t="s">
        <v>70</v>
      </c>
      <c r="B3" s="18" t="s">
        <v>103</v>
      </c>
      <c r="C3" s="16">
        <v>0.34100000000000003</v>
      </c>
      <c r="D3" s="16">
        <v>7.2999999999999995E-2</v>
      </c>
      <c r="E3" s="16">
        <v>15</v>
      </c>
      <c r="G3" s="18" t="s">
        <v>70</v>
      </c>
      <c r="H3" s="18" t="s">
        <v>103</v>
      </c>
      <c r="I3" s="16">
        <v>0.34100000000000003</v>
      </c>
      <c r="J3" s="16">
        <v>7.2999999999999995E-2</v>
      </c>
      <c r="K3" s="16">
        <v>15</v>
      </c>
      <c r="N3" s="22"/>
      <c r="S3" s="20" t="s">
        <v>97</v>
      </c>
      <c r="T3" s="1" t="s">
        <v>91</v>
      </c>
      <c r="U3" s="1">
        <v>140</v>
      </c>
      <c r="V3" s="1">
        <v>572</v>
      </c>
      <c r="W3" s="1">
        <f t="shared" si="0"/>
        <v>80080</v>
      </c>
    </row>
    <row r="4" spans="1:23" ht="30" customHeight="1" x14ac:dyDescent="0.25">
      <c r="A4" s="24" t="s">
        <v>71</v>
      </c>
      <c r="B4" s="16" t="s">
        <v>74</v>
      </c>
      <c r="C4" s="16">
        <v>5.92</v>
      </c>
      <c r="D4" s="16">
        <v>9.9099999999999994E-2</v>
      </c>
      <c r="E4" s="16">
        <v>2</v>
      </c>
      <c r="G4" s="24" t="s">
        <v>71</v>
      </c>
      <c r="H4" s="16" t="s">
        <v>74</v>
      </c>
      <c r="I4" s="16">
        <v>5.92</v>
      </c>
      <c r="J4" s="16">
        <v>9.9099999999999994E-2</v>
      </c>
      <c r="K4" s="16">
        <v>2</v>
      </c>
      <c r="N4" s="22"/>
      <c r="S4" s="20" t="s">
        <v>106</v>
      </c>
      <c r="T4" s="1" t="s">
        <v>91</v>
      </c>
      <c r="U4" s="1">
        <v>10</v>
      </c>
      <c r="V4" s="1">
        <v>2061</v>
      </c>
      <c r="W4" s="1">
        <f t="shared" si="0"/>
        <v>20610</v>
      </c>
    </row>
    <row r="5" spans="1:23" ht="30" customHeight="1" x14ac:dyDescent="0.25">
      <c r="A5" s="24"/>
      <c r="B5" s="16" t="s">
        <v>79</v>
      </c>
      <c r="C5" s="16">
        <v>9.5500000000000007</v>
      </c>
      <c r="D5" s="16">
        <v>9.9500000000000005E-2</v>
      </c>
      <c r="E5" s="16">
        <v>1</v>
      </c>
      <c r="G5" s="24"/>
      <c r="H5" s="16" t="s">
        <v>79</v>
      </c>
      <c r="I5" s="16">
        <v>9.5500000000000007</v>
      </c>
      <c r="J5" s="16">
        <v>9.9500000000000005E-2</v>
      </c>
      <c r="K5" s="16">
        <v>1</v>
      </c>
      <c r="N5" s="22"/>
      <c r="S5" s="20" t="s">
        <v>106</v>
      </c>
      <c r="T5" s="1" t="s">
        <v>79</v>
      </c>
      <c r="U5" s="1">
        <v>40</v>
      </c>
      <c r="V5" s="1">
        <v>2600</v>
      </c>
      <c r="W5" s="1">
        <f t="shared" si="0"/>
        <v>104000</v>
      </c>
    </row>
    <row r="6" spans="1:23" ht="30" customHeight="1" x14ac:dyDescent="0.25">
      <c r="A6" s="16" t="s">
        <v>75</v>
      </c>
      <c r="B6" s="16" t="s">
        <v>79</v>
      </c>
      <c r="C6" s="16">
        <v>9.5500000000000007</v>
      </c>
      <c r="D6" s="16">
        <v>9.9500000000000005E-2</v>
      </c>
      <c r="E6" s="16">
        <v>5.5</v>
      </c>
      <c r="G6" s="16" t="s">
        <v>75</v>
      </c>
      <c r="H6" s="16" t="s">
        <v>79</v>
      </c>
      <c r="I6" s="16">
        <v>9.5500000000000007</v>
      </c>
      <c r="J6" s="16">
        <v>9.9500000000000005E-2</v>
      </c>
      <c r="K6" s="16">
        <v>5.5</v>
      </c>
      <c r="N6" s="22"/>
      <c r="S6" s="20" t="s">
        <v>106</v>
      </c>
      <c r="T6" s="1" t="s">
        <v>74</v>
      </c>
      <c r="U6" s="1">
        <v>84</v>
      </c>
      <c r="V6" s="1">
        <v>3200</v>
      </c>
      <c r="W6" s="1">
        <f t="shared" si="0"/>
        <v>268800</v>
      </c>
    </row>
    <row r="7" spans="1:23" ht="30" customHeight="1" x14ac:dyDescent="0.25">
      <c r="A7" s="24" t="s">
        <v>76</v>
      </c>
      <c r="B7" s="16" t="s">
        <v>74</v>
      </c>
      <c r="C7" s="16">
        <v>5.92</v>
      </c>
      <c r="D7" s="16">
        <v>9.9099999999999994E-2</v>
      </c>
      <c r="E7" s="16">
        <v>6.6</v>
      </c>
      <c r="G7" s="24" t="s">
        <v>76</v>
      </c>
      <c r="H7" s="16" t="s">
        <v>74</v>
      </c>
      <c r="I7" s="16">
        <v>5.92</v>
      </c>
      <c r="J7" s="16">
        <v>9.9099999999999994E-2</v>
      </c>
      <c r="K7" s="16">
        <v>6.6</v>
      </c>
      <c r="N7" s="22"/>
      <c r="S7" s="20" t="s">
        <v>106</v>
      </c>
      <c r="T7" s="1" t="s">
        <v>81</v>
      </c>
      <c r="U7" s="1">
        <v>36</v>
      </c>
      <c r="V7" s="1">
        <v>4500</v>
      </c>
      <c r="W7" s="1">
        <f t="shared" si="0"/>
        <v>162000</v>
      </c>
    </row>
    <row r="8" spans="1:23" ht="45" x14ac:dyDescent="0.25">
      <c r="A8" s="24"/>
      <c r="B8" s="16" t="s">
        <v>79</v>
      </c>
      <c r="C8" s="16">
        <v>9.5500000000000007</v>
      </c>
      <c r="D8" s="16">
        <v>9.9500000000000005E-2</v>
      </c>
      <c r="E8" s="16">
        <v>1</v>
      </c>
      <c r="G8" s="24"/>
      <c r="H8" s="16" t="s">
        <v>79</v>
      </c>
      <c r="I8" s="16">
        <v>9.5500000000000007</v>
      </c>
      <c r="J8" s="16">
        <v>9.9500000000000005E-2</v>
      </c>
      <c r="K8" s="16">
        <v>1</v>
      </c>
      <c r="S8" s="20" t="s">
        <v>106</v>
      </c>
      <c r="T8" s="1" t="s">
        <v>72</v>
      </c>
      <c r="U8" s="1">
        <v>32</v>
      </c>
      <c r="V8" s="1">
        <v>7800</v>
      </c>
      <c r="W8" s="1">
        <f t="shared" ref="W8:W9" si="1">U8*V8</f>
        <v>249600</v>
      </c>
    </row>
    <row r="9" spans="1:23" ht="45" x14ac:dyDescent="0.25">
      <c r="A9" s="24" t="s">
        <v>77</v>
      </c>
      <c r="B9" s="16" t="s">
        <v>74</v>
      </c>
      <c r="C9" s="16">
        <v>5.92</v>
      </c>
      <c r="D9" s="16">
        <v>9.9099999999999994E-2</v>
      </c>
      <c r="E9" s="16">
        <v>9.5</v>
      </c>
      <c r="G9" s="24" t="s">
        <v>77</v>
      </c>
      <c r="H9" s="16" t="s">
        <v>74</v>
      </c>
      <c r="I9" s="16">
        <v>5.92</v>
      </c>
      <c r="J9" s="16">
        <v>9.9099999999999994E-2</v>
      </c>
      <c r="K9" s="16">
        <v>9.5</v>
      </c>
      <c r="S9" s="20" t="s">
        <v>106</v>
      </c>
      <c r="T9" s="1" t="s">
        <v>105</v>
      </c>
      <c r="U9" s="1">
        <v>5</v>
      </c>
      <c r="V9" s="1">
        <v>59000</v>
      </c>
      <c r="W9" s="1">
        <f t="shared" si="1"/>
        <v>295000</v>
      </c>
    </row>
    <row r="10" spans="1:23" x14ac:dyDescent="0.25">
      <c r="A10" s="24"/>
      <c r="B10" s="16" t="s">
        <v>79</v>
      </c>
      <c r="C10" s="16">
        <v>9.5500000000000007</v>
      </c>
      <c r="D10" s="16">
        <v>9.9500000000000005E-2</v>
      </c>
      <c r="E10" s="16">
        <v>4</v>
      </c>
      <c r="G10" s="24"/>
      <c r="H10" s="16" t="s">
        <v>79</v>
      </c>
      <c r="I10" s="16">
        <v>9.5500000000000007</v>
      </c>
      <c r="J10" s="16">
        <v>9.9500000000000005E-2</v>
      </c>
      <c r="K10" s="16">
        <v>4</v>
      </c>
    </row>
    <row r="11" spans="1:23" x14ac:dyDescent="0.25">
      <c r="A11" s="24" t="s">
        <v>78</v>
      </c>
      <c r="B11" s="16" t="s">
        <v>74</v>
      </c>
      <c r="C11" s="16">
        <v>5.92</v>
      </c>
      <c r="D11" s="16">
        <v>9.9099999999999994E-2</v>
      </c>
      <c r="E11" s="16">
        <v>12</v>
      </c>
      <c r="G11" s="24" t="s">
        <v>78</v>
      </c>
      <c r="H11" s="16" t="s">
        <v>74</v>
      </c>
      <c r="I11" s="16">
        <v>5.92</v>
      </c>
      <c r="J11" s="16">
        <v>9.9099999999999994E-2</v>
      </c>
      <c r="K11" s="16">
        <v>12</v>
      </c>
    </row>
    <row r="12" spans="1:23" x14ac:dyDescent="0.25">
      <c r="A12" s="24"/>
      <c r="B12" s="16" t="s">
        <v>79</v>
      </c>
      <c r="C12" s="16">
        <v>9.5500000000000007</v>
      </c>
      <c r="D12" s="16">
        <v>9.9500000000000005E-2</v>
      </c>
      <c r="E12" s="16">
        <v>3</v>
      </c>
      <c r="G12" s="24"/>
      <c r="H12" s="16" t="s">
        <v>79</v>
      </c>
      <c r="I12" s="16">
        <v>9.5500000000000007</v>
      </c>
      <c r="J12" s="16">
        <v>9.9500000000000005E-2</v>
      </c>
      <c r="K12" s="16">
        <v>3</v>
      </c>
    </row>
    <row r="13" spans="1:23" ht="30" x14ac:dyDescent="0.25">
      <c r="A13" s="16" t="s">
        <v>80</v>
      </c>
      <c r="B13" s="16" t="s">
        <v>74</v>
      </c>
      <c r="C13" s="16">
        <v>5.92</v>
      </c>
      <c r="D13" s="16">
        <v>9.9099999999999994E-2</v>
      </c>
      <c r="E13" s="16">
        <v>19.5</v>
      </c>
      <c r="G13" s="16" t="s">
        <v>80</v>
      </c>
      <c r="H13" s="16" t="s">
        <v>74</v>
      </c>
      <c r="I13" s="16">
        <v>5.92</v>
      </c>
      <c r="J13" s="16">
        <v>9.9099999999999994E-2</v>
      </c>
      <c r="K13" s="16">
        <v>19.5</v>
      </c>
    </row>
    <row r="14" spans="1:23" x14ac:dyDescent="0.25">
      <c r="A14" s="24" t="s">
        <v>82</v>
      </c>
      <c r="B14" s="16" t="s">
        <v>74</v>
      </c>
      <c r="C14" s="16">
        <v>5.92</v>
      </c>
      <c r="D14" s="16">
        <v>9.9099999999999994E-2</v>
      </c>
      <c r="E14" s="16">
        <v>19.5</v>
      </c>
      <c r="G14" s="24" t="s">
        <v>82</v>
      </c>
      <c r="H14" s="16" t="s">
        <v>74</v>
      </c>
      <c r="I14" s="16">
        <v>5.92</v>
      </c>
      <c r="J14" s="16">
        <v>9.9099999999999994E-2</v>
      </c>
      <c r="K14" s="16">
        <v>19.5</v>
      </c>
    </row>
    <row r="15" spans="1:23" x14ac:dyDescent="0.25">
      <c r="A15" s="24"/>
      <c r="B15" s="16" t="s">
        <v>79</v>
      </c>
      <c r="C15" s="16">
        <v>9.5500000000000007</v>
      </c>
      <c r="D15" s="16">
        <v>9.9500000000000005E-2</v>
      </c>
      <c r="E15" s="16">
        <v>6.5</v>
      </c>
      <c r="G15" s="24"/>
      <c r="H15" s="16" t="s">
        <v>79</v>
      </c>
      <c r="I15" s="16">
        <v>9.5500000000000007</v>
      </c>
      <c r="J15" s="16">
        <v>9.9500000000000005E-2</v>
      </c>
      <c r="K15" s="16">
        <v>6.5</v>
      </c>
    </row>
    <row r="16" spans="1:23" x14ac:dyDescent="0.25">
      <c r="A16" s="24" t="s">
        <v>83</v>
      </c>
      <c r="B16" s="16" t="s">
        <v>73</v>
      </c>
      <c r="C16" s="16">
        <v>2.29</v>
      </c>
      <c r="D16" s="16">
        <v>8.5999999999999993E-2</v>
      </c>
      <c r="E16" s="16">
        <v>24.5</v>
      </c>
      <c r="G16" s="24" t="s">
        <v>83</v>
      </c>
      <c r="H16" s="16" t="s">
        <v>73</v>
      </c>
      <c r="I16" s="16">
        <v>2.29</v>
      </c>
      <c r="J16" s="16">
        <v>8.5999999999999993E-2</v>
      </c>
      <c r="K16" s="16">
        <v>24.5</v>
      </c>
    </row>
    <row r="17" spans="1:11" x14ac:dyDescent="0.25">
      <c r="A17" s="24"/>
      <c r="B17" s="16" t="s">
        <v>81</v>
      </c>
      <c r="C17" s="16">
        <v>3.95</v>
      </c>
      <c r="D17" s="16">
        <v>9.01E-2</v>
      </c>
      <c r="E17" s="16">
        <v>2.5</v>
      </c>
      <c r="G17" s="24"/>
      <c r="H17" s="16" t="s">
        <v>81</v>
      </c>
      <c r="I17" s="16">
        <v>3.95</v>
      </c>
      <c r="J17" s="16">
        <v>9.01E-2</v>
      </c>
      <c r="K17" s="16">
        <v>2.5</v>
      </c>
    </row>
    <row r="18" spans="1:11" x14ac:dyDescent="0.25">
      <c r="A18" s="24" t="s">
        <v>84</v>
      </c>
      <c r="B18" s="16" t="s">
        <v>73</v>
      </c>
      <c r="C18" s="16">
        <v>2.29</v>
      </c>
      <c r="D18" s="16">
        <v>8.5999999999999993E-2</v>
      </c>
      <c r="E18" s="16">
        <v>30</v>
      </c>
      <c r="G18" s="24" t="s">
        <v>84</v>
      </c>
      <c r="H18" s="16" t="s">
        <v>73</v>
      </c>
      <c r="I18" s="16">
        <v>2.29</v>
      </c>
      <c r="J18" s="16">
        <v>8.5999999999999993E-2</v>
      </c>
      <c r="K18" s="16">
        <v>30</v>
      </c>
    </row>
    <row r="19" spans="1:11" x14ac:dyDescent="0.25">
      <c r="A19" s="24"/>
      <c r="B19" s="16" t="s">
        <v>79</v>
      </c>
      <c r="C19" s="16">
        <v>9.5500000000000007</v>
      </c>
      <c r="D19" s="16">
        <v>9.9500000000000005E-2</v>
      </c>
      <c r="E19" s="16">
        <v>2.5</v>
      </c>
      <c r="G19" s="24"/>
      <c r="H19" s="16" t="s">
        <v>79</v>
      </c>
      <c r="I19" s="16">
        <v>9.5500000000000007</v>
      </c>
      <c r="J19" s="16">
        <v>9.9500000000000005E-2</v>
      </c>
      <c r="K19" s="16">
        <v>2.5</v>
      </c>
    </row>
    <row r="20" spans="1:11" x14ac:dyDescent="0.25">
      <c r="A20" s="24" t="s">
        <v>85</v>
      </c>
      <c r="B20" s="16" t="s">
        <v>81</v>
      </c>
      <c r="C20" s="16">
        <v>3.95</v>
      </c>
      <c r="D20" s="16">
        <v>9.01E-2</v>
      </c>
      <c r="E20" s="16">
        <v>20</v>
      </c>
      <c r="G20" s="24" t="s">
        <v>85</v>
      </c>
      <c r="H20" s="16" t="s">
        <v>81</v>
      </c>
      <c r="I20" s="16">
        <v>3.95</v>
      </c>
      <c r="J20" s="16">
        <v>9.01E-2</v>
      </c>
      <c r="K20" s="16">
        <v>20</v>
      </c>
    </row>
    <row r="21" spans="1:11" x14ac:dyDescent="0.25">
      <c r="A21" s="24"/>
      <c r="B21" s="16" t="s">
        <v>74</v>
      </c>
      <c r="C21" s="16">
        <v>5.92</v>
      </c>
      <c r="D21" s="16">
        <v>9.9099999999999994E-2</v>
      </c>
      <c r="E21" s="16">
        <v>5.5</v>
      </c>
      <c r="G21" s="24"/>
      <c r="H21" s="16" t="s">
        <v>74</v>
      </c>
      <c r="I21" s="16">
        <v>5.92</v>
      </c>
      <c r="J21" s="16">
        <v>9.9099999999999994E-2</v>
      </c>
      <c r="K21" s="16">
        <v>5.5</v>
      </c>
    </row>
    <row r="22" spans="1:11" x14ac:dyDescent="0.25">
      <c r="A22" s="24" t="s">
        <v>86</v>
      </c>
      <c r="B22" s="16" t="s">
        <v>73</v>
      </c>
      <c r="C22" s="16">
        <v>2.29</v>
      </c>
      <c r="D22" s="16">
        <v>8.5999999999999993E-2</v>
      </c>
      <c r="E22" s="16">
        <v>25</v>
      </c>
      <c r="G22" s="24" t="s">
        <v>86</v>
      </c>
      <c r="H22" s="16" t="s">
        <v>73</v>
      </c>
      <c r="I22" s="16">
        <v>2.29</v>
      </c>
      <c r="J22" s="16">
        <v>8.5999999999999993E-2</v>
      </c>
      <c r="K22" s="16">
        <v>25</v>
      </c>
    </row>
    <row r="23" spans="1:11" x14ac:dyDescent="0.25">
      <c r="A23" s="24"/>
      <c r="B23" s="16" t="s">
        <v>74</v>
      </c>
      <c r="C23" s="16">
        <v>5.92</v>
      </c>
      <c r="D23" s="16">
        <v>9.9099999999999994E-2</v>
      </c>
      <c r="E23" s="16">
        <v>7</v>
      </c>
      <c r="G23" s="24"/>
      <c r="H23" s="16" t="s">
        <v>74</v>
      </c>
      <c r="I23" s="16">
        <v>5.92</v>
      </c>
      <c r="J23" s="16">
        <v>9.9099999999999994E-2</v>
      </c>
      <c r="K23" s="16">
        <v>7</v>
      </c>
    </row>
    <row r="24" spans="1:11" x14ac:dyDescent="0.25">
      <c r="A24" s="24" t="s">
        <v>87</v>
      </c>
      <c r="B24" s="16" t="s">
        <v>74</v>
      </c>
      <c r="C24" s="16">
        <v>5.92</v>
      </c>
      <c r="D24" s="16">
        <v>9.9099999999999994E-2</v>
      </c>
      <c r="E24" s="16">
        <v>27</v>
      </c>
      <c r="G24" s="24" t="s">
        <v>87</v>
      </c>
      <c r="H24" s="16" t="s">
        <v>74</v>
      </c>
      <c r="I24" s="16">
        <v>5.92</v>
      </c>
      <c r="J24" s="16">
        <v>9.9099999999999994E-2</v>
      </c>
      <c r="K24" s="16">
        <v>27</v>
      </c>
    </row>
    <row r="25" spans="1:11" x14ac:dyDescent="0.25">
      <c r="A25" s="24"/>
      <c r="B25" s="16" t="s">
        <v>79</v>
      </c>
      <c r="C25" s="16">
        <v>9.5500000000000007</v>
      </c>
      <c r="D25" s="16">
        <v>9.9500000000000005E-2</v>
      </c>
      <c r="E25" s="16">
        <v>2.5</v>
      </c>
      <c r="G25" s="24"/>
      <c r="H25" s="16" t="s">
        <v>79</v>
      </c>
      <c r="I25" s="16">
        <v>9.5500000000000007</v>
      </c>
      <c r="J25" s="16">
        <v>9.9500000000000005E-2</v>
      </c>
      <c r="K25" s="16">
        <v>2.5</v>
      </c>
    </row>
    <row r="26" spans="1:11" x14ac:dyDescent="0.25">
      <c r="A26" s="24" t="s">
        <v>88</v>
      </c>
      <c r="B26" s="16" t="s">
        <v>74</v>
      </c>
      <c r="C26" s="16">
        <v>5.92</v>
      </c>
      <c r="D26" s="16">
        <v>9.9099999999999994E-2</v>
      </c>
      <c r="E26" s="16">
        <v>21</v>
      </c>
      <c r="G26" s="24" t="s">
        <v>88</v>
      </c>
      <c r="H26" s="16" t="s">
        <v>74</v>
      </c>
      <c r="I26" s="16">
        <v>5.92</v>
      </c>
      <c r="J26" s="16">
        <v>9.9099999999999994E-2</v>
      </c>
      <c r="K26" s="16">
        <v>21</v>
      </c>
    </row>
    <row r="27" spans="1:11" x14ac:dyDescent="0.25">
      <c r="A27" s="24"/>
      <c r="B27" s="16" t="s">
        <v>79</v>
      </c>
      <c r="C27" s="16">
        <v>9.5500000000000007</v>
      </c>
      <c r="D27" s="16">
        <v>9.9500000000000005E-2</v>
      </c>
      <c r="E27" s="16">
        <v>2.5</v>
      </c>
      <c r="G27" s="24"/>
      <c r="H27" s="16" t="s">
        <v>79</v>
      </c>
      <c r="I27" s="16">
        <v>9.5500000000000007</v>
      </c>
      <c r="J27" s="16">
        <v>9.9500000000000005E-2</v>
      </c>
      <c r="K27" s="16">
        <v>2.5</v>
      </c>
    </row>
    <row r="28" spans="1:11" x14ac:dyDescent="0.25">
      <c r="A28" s="24" t="s">
        <v>89</v>
      </c>
      <c r="B28" s="16" t="s">
        <v>74</v>
      </c>
      <c r="C28" s="16">
        <v>5.92</v>
      </c>
      <c r="D28" s="16">
        <v>9.9099999999999994E-2</v>
      </c>
      <c r="E28" s="16">
        <v>11</v>
      </c>
      <c r="G28" s="24" t="s">
        <v>89</v>
      </c>
      <c r="H28" s="16" t="s">
        <v>74</v>
      </c>
      <c r="I28" s="16">
        <v>5.92</v>
      </c>
      <c r="J28" s="16">
        <v>9.9099999999999994E-2</v>
      </c>
      <c r="K28" s="16">
        <v>11</v>
      </c>
    </row>
    <row r="29" spans="1:11" x14ac:dyDescent="0.25">
      <c r="A29" s="24"/>
      <c r="B29" s="16" t="s">
        <v>79</v>
      </c>
      <c r="C29" s="16">
        <v>9.5500000000000007</v>
      </c>
      <c r="D29" s="16">
        <v>9.9500000000000005E-2</v>
      </c>
      <c r="E29" s="16">
        <v>2.5</v>
      </c>
      <c r="G29" s="24"/>
      <c r="H29" s="16" t="s">
        <v>79</v>
      </c>
      <c r="I29" s="16">
        <v>9.5500000000000007</v>
      </c>
      <c r="J29" s="16">
        <v>9.9500000000000005E-2</v>
      </c>
      <c r="K29" s="16">
        <v>2.5</v>
      </c>
    </row>
    <row r="30" spans="1:11" ht="30" x14ac:dyDescent="0.25">
      <c r="A30" s="16" t="s">
        <v>60</v>
      </c>
      <c r="B30" s="16" t="s">
        <v>74</v>
      </c>
      <c r="C30" s="16">
        <v>5.92</v>
      </c>
      <c r="D30" s="16">
        <v>9.9099999999999994E-2</v>
      </c>
      <c r="E30" s="16">
        <v>4</v>
      </c>
      <c r="G30" s="16" t="s">
        <v>60</v>
      </c>
      <c r="H30" s="16" t="s">
        <v>74</v>
      </c>
      <c r="I30" s="16">
        <v>5.92</v>
      </c>
      <c r="J30" s="16">
        <v>9.9099999999999994E-2</v>
      </c>
      <c r="K30" s="16">
        <v>4</v>
      </c>
    </row>
    <row r="31" spans="1:11" ht="30" x14ac:dyDescent="0.25">
      <c r="A31" s="16" t="s">
        <v>61</v>
      </c>
      <c r="B31" s="16" t="s">
        <v>79</v>
      </c>
      <c r="C31" s="16">
        <v>9.5500000000000007</v>
      </c>
      <c r="D31" s="16">
        <v>9.9500000000000005E-2</v>
      </c>
      <c r="E31" s="16">
        <v>6.5</v>
      </c>
      <c r="G31" s="16" t="s">
        <v>61</v>
      </c>
      <c r="H31" s="16" t="s">
        <v>79</v>
      </c>
      <c r="I31" s="16">
        <v>9.5500000000000007</v>
      </c>
      <c r="J31" s="16">
        <v>9.9500000000000005E-2</v>
      </c>
      <c r="K31" s="16">
        <v>6.5</v>
      </c>
    </row>
    <row r="32" spans="1:11" ht="30" x14ac:dyDescent="0.25">
      <c r="A32" s="16" t="s">
        <v>62</v>
      </c>
      <c r="B32" s="16" t="s">
        <v>81</v>
      </c>
      <c r="C32" s="16">
        <v>3.95</v>
      </c>
      <c r="D32" s="16">
        <v>9.01E-2</v>
      </c>
      <c r="E32" s="16">
        <v>8</v>
      </c>
      <c r="G32" s="16" t="s">
        <v>62</v>
      </c>
      <c r="H32" s="16" t="s">
        <v>81</v>
      </c>
      <c r="I32" s="16">
        <v>3.95</v>
      </c>
      <c r="J32" s="16">
        <v>9.01E-2</v>
      </c>
      <c r="K32" s="16">
        <v>8</v>
      </c>
    </row>
    <row r="33" spans="1:11" ht="30" x14ac:dyDescent="0.25">
      <c r="A33" s="16" t="s">
        <v>90</v>
      </c>
      <c r="B33" s="16" t="s">
        <v>104</v>
      </c>
      <c r="C33" s="16">
        <v>15.9</v>
      </c>
      <c r="D33" s="16">
        <v>0.108</v>
      </c>
      <c r="E33" s="16">
        <v>4</v>
      </c>
      <c r="G33" s="16" t="s">
        <v>90</v>
      </c>
      <c r="H33" s="16" t="s">
        <v>104</v>
      </c>
      <c r="I33" s="16">
        <v>15.9</v>
      </c>
      <c r="J33" s="16">
        <v>0.108</v>
      </c>
      <c r="K33" s="16">
        <v>4</v>
      </c>
    </row>
    <row r="34" spans="1:11" ht="30" x14ac:dyDescent="0.25">
      <c r="A34" s="16" t="s">
        <v>92</v>
      </c>
      <c r="B34" s="16" t="s">
        <v>104</v>
      </c>
      <c r="C34" s="16">
        <v>15.9</v>
      </c>
      <c r="D34" s="16">
        <v>0.108</v>
      </c>
      <c r="E34" s="16">
        <v>3</v>
      </c>
      <c r="G34" s="16" t="s">
        <v>92</v>
      </c>
      <c r="H34" s="16" t="s">
        <v>104</v>
      </c>
      <c r="I34" s="16">
        <v>15.9</v>
      </c>
      <c r="J34" s="16">
        <v>0.108</v>
      </c>
      <c r="K34" s="16">
        <v>3</v>
      </c>
    </row>
    <row r="35" spans="1:11" ht="30" x14ac:dyDescent="0.25">
      <c r="A35" s="16" t="s">
        <v>93</v>
      </c>
      <c r="B35" s="16" t="s">
        <v>104</v>
      </c>
      <c r="C35" s="16">
        <v>15.9</v>
      </c>
      <c r="D35" s="16">
        <v>0.108</v>
      </c>
      <c r="E35" s="16">
        <v>5.5</v>
      </c>
      <c r="G35" s="16" t="s">
        <v>93</v>
      </c>
      <c r="H35" s="16" t="s">
        <v>104</v>
      </c>
      <c r="I35" s="16">
        <v>15.9</v>
      </c>
      <c r="J35" s="16">
        <v>0.108</v>
      </c>
      <c r="K35" s="16">
        <v>5.5</v>
      </c>
    </row>
    <row r="36" spans="1:11" ht="30" x14ac:dyDescent="0.25">
      <c r="A36" s="16" t="s">
        <v>94</v>
      </c>
      <c r="B36" s="16" t="s">
        <v>104</v>
      </c>
      <c r="C36" s="16">
        <v>15.9</v>
      </c>
      <c r="D36" s="16">
        <v>0.108</v>
      </c>
      <c r="E36" s="16">
        <v>8</v>
      </c>
      <c r="G36" s="16" t="s">
        <v>94</v>
      </c>
      <c r="H36" s="16" t="s">
        <v>104</v>
      </c>
      <c r="I36" s="16">
        <v>15.9</v>
      </c>
      <c r="J36" s="16">
        <v>0.108</v>
      </c>
      <c r="K36" s="16">
        <v>8</v>
      </c>
    </row>
    <row r="37" spans="1:11" ht="30" x14ac:dyDescent="0.25">
      <c r="A37" s="16" t="s">
        <v>95</v>
      </c>
      <c r="B37" s="16" t="s">
        <v>104</v>
      </c>
      <c r="C37" s="16">
        <v>15.9</v>
      </c>
      <c r="D37" s="16">
        <v>0.108</v>
      </c>
      <c r="E37" s="16">
        <v>9.5</v>
      </c>
      <c r="G37" s="16" t="s">
        <v>95</v>
      </c>
      <c r="H37" s="16" t="s">
        <v>104</v>
      </c>
      <c r="I37" s="16">
        <v>15.9</v>
      </c>
      <c r="J37" s="16">
        <v>0.108</v>
      </c>
      <c r="K37" s="16">
        <v>9.5</v>
      </c>
    </row>
  </sheetData>
  <mergeCells count="24">
    <mergeCell ref="G24:G25"/>
    <mergeCell ref="G26:G27"/>
    <mergeCell ref="G28:G29"/>
    <mergeCell ref="G4:G5"/>
    <mergeCell ref="G7:G8"/>
    <mergeCell ref="G9:G10"/>
    <mergeCell ref="G11:G12"/>
    <mergeCell ref="G14:G15"/>
    <mergeCell ref="G16:G17"/>
    <mergeCell ref="G18:G19"/>
    <mergeCell ref="G20:G21"/>
    <mergeCell ref="G22:G23"/>
    <mergeCell ref="A28:A29"/>
    <mergeCell ref="A4:A5"/>
    <mergeCell ref="A7:A8"/>
    <mergeCell ref="A9:A10"/>
    <mergeCell ref="A11:A12"/>
    <mergeCell ref="A14:A15"/>
    <mergeCell ref="A16:A17"/>
    <mergeCell ref="A18:A19"/>
    <mergeCell ref="A20:A21"/>
    <mergeCell ref="A22:A23"/>
    <mergeCell ref="A24:A25"/>
    <mergeCell ref="A26:A2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06B3-4C26-432F-A57A-5683BE0D3672}">
  <dimension ref="A1:G30"/>
  <sheetViews>
    <sheetView workbookViewId="0">
      <selection activeCell="B18" sqref="B18"/>
    </sheetView>
  </sheetViews>
  <sheetFormatPr baseColWidth="10" defaultRowHeight="15" x14ac:dyDescent="0.25"/>
  <sheetData>
    <row r="1" spans="1:7" ht="46.5" customHeight="1" x14ac:dyDescent="0.25">
      <c r="A1" s="23" t="s">
        <v>102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42.75" x14ac:dyDescent="0.25">
      <c r="A3" s="6" t="s">
        <v>5</v>
      </c>
      <c r="B3" s="6" t="s">
        <v>101</v>
      </c>
      <c r="C3" s="6">
        <v>220</v>
      </c>
      <c r="D3" s="6">
        <v>7.5</v>
      </c>
      <c r="E3" s="7">
        <v>0.99</v>
      </c>
      <c r="F3" s="6">
        <v>0.6</v>
      </c>
      <c r="G3" s="14">
        <v>4.5</v>
      </c>
    </row>
    <row r="4" spans="1:7" ht="28.5" x14ac:dyDescent="0.25">
      <c r="A4" s="6" t="s">
        <v>12</v>
      </c>
      <c r="B4" s="6" t="s">
        <v>13</v>
      </c>
      <c r="C4" s="6">
        <v>220</v>
      </c>
      <c r="D4" s="6">
        <v>5</v>
      </c>
      <c r="E4" s="7">
        <v>0.88</v>
      </c>
      <c r="F4" s="6">
        <v>0.8</v>
      </c>
      <c r="G4" s="6">
        <v>4</v>
      </c>
    </row>
    <row r="5" spans="1:7" ht="28.5" x14ac:dyDescent="0.25">
      <c r="A5" s="6" t="s">
        <v>14</v>
      </c>
      <c r="B5" s="6" t="s">
        <v>15</v>
      </c>
      <c r="C5" s="6">
        <v>380</v>
      </c>
      <c r="D5" s="6">
        <v>3.68</v>
      </c>
      <c r="E5" s="7">
        <v>1.91119328</v>
      </c>
      <c r="F5" s="6">
        <v>0.79</v>
      </c>
      <c r="G5" s="6">
        <v>2.9072000000000005</v>
      </c>
    </row>
    <row r="6" spans="1:7" ht="42.75" x14ac:dyDescent="0.25">
      <c r="A6" s="6" t="s">
        <v>14</v>
      </c>
      <c r="B6" s="8" t="s">
        <v>16</v>
      </c>
      <c r="C6" s="8">
        <v>220</v>
      </c>
      <c r="D6" s="8">
        <v>0.74</v>
      </c>
      <c r="E6" s="9">
        <v>0.13</v>
      </c>
      <c r="F6" s="8">
        <v>0.8</v>
      </c>
      <c r="G6" s="6">
        <v>0.59199999999999997</v>
      </c>
    </row>
    <row r="7" spans="1:7" x14ac:dyDescent="0.25">
      <c r="A7" s="8" t="s">
        <v>17</v>
      </c>
      <c r="B7" s="8" t="s">
        <v>2</v>
      </c>
      <c r="C7" s="8">
        <v>220</v>
      </c>
      <c r="D7" s="6">
        <v>20</v>
      </c>
      <c r="E7" s="7">
        <f>C7*D7*F7/1000</f>
        <v>2.8159999999999998</v>
      </c>
      <c r="F7" s="6">
        <v>0.64</v>
      </c>
      <c r="G7" s="6">
        <v>12.8</v>
      </c>
    </row>
    <row r="8" spans="1:7" ht="28.5" x14ac:dyDescent="0.25">
      <c r="A8" s="8" t="s">
        <v>21</v>
      </c>
      <c r="B8" s="8" t="s">
        <v>22</v>
      </c>
      <c r="C8" s="8">
        <v>380</v>
      </c>
      <c r="D8" s="8">
        <v>32.450000000000003</v>
      </c>
      <c r="E8" s="7">
        <v>15.9994725</v>
      </c>
      <c r="F8" s="8">
        <v>0.75</v>
      </c>
      <c r="G8" s="6">
        <v>24.337500000000002</v>
      </c>
    </row>
    <row r="9" spans="1:7" ht="42.75" x14ac:dyDescent="0.25">
      <c r="A9" s="8" t="s">
        <v>25</v>
      </c>
      <c r="B9" s="8" t="s">
        <v>24</v>
      </c>
      <c r="C9" s="8">
        <v>220</v>
      </c>
      <c r="D9" s="8">
        <v>12.1</v>
      </c>
      <c r="E9" s="7">
        <f>D9*C9*F9/1000</f>
        <v>1.9964999999999999</v>
      </c>
      <c r="F9" s="8">
        <v>0.75</v>
      </c>
      <c r="G9" s="6">
        <f>D9*F9</f>
        <v>9.0749999999999993</v>
      </c>
    </row>
    <row r="10" spans="1:7" ht="28.5" x14ac:dyDescent="0.25">
      <c r="A10" s="8" t="s">
        <v>26</v>
      </c>
      <c r="B10" s="8" t="s">
        <v>1</v>
      </c>
      <c r="C10" s="8">
        <v>380</v>
      </c>
      <c r="D10" s="8">
        <v>2.85</v>
      </c>
      <c r="E10" s="9">
        <v>1.498872</v>
      </c>
      <c r="F10" s="8">
        <v>0.8</v>
      </c>
      <c r="G10" s="6">
        <v>2.2800000000000002</v>
      </c>
    </row>
    <row r="11" spans="1:7" ht="42.75" x14ac:dyDescent="0.25">
      <c r="A11" s="8" t="s">
        <v>26</v>
      </c>
      <c r="B11" s="8" t="s">
        <v>27</v>
      </c>
      <c r="C11" s="8">
        <v>380</v>
      </c>
      <c r="D11" s="8">
        <v>7.8</v>
      </c>
      <c r="E11" s="9">
        <v>4.1021759999999992</v>
      </c>
      <c r="F11" s="8">
        <v>0.8</v>
      </c>
      <c r="G11" s="6">
        <v>6.24</v>
      </c>
    </row>
    <row r="12" spans="1:7" x14ac:dyDescent="0.25">
      <c r="A12" s="8" t="s">
        <v>29</v>
      </c>
      <c r="B12" s="8" t="s">
        <v>30</v>
      </c>
      <c r="C12" s="8">
        <v>380</v>
      </c>
      <c r="D12" s="8">
        <v>4.18</v>
      </c>
      <c r="E12" s="9">
        <v>2.1983456000000001</v>
      </c>
      <c r="F12" s="8">
        <v>0.8</v>
      </c>
      <c r="G12" s="6">
        <v>3.3439999999999999</v>
      </c>
    </row>
    <row r="13" spans="1:7" ht="28.5" x14ac:dyDescent="0.25">
      <c r="A13" s="8" t="s">
        <v>31</v>
      </c>
      <c r="B13" s="8" t="s">
        <v>32</v>
      </c>
      <c r="C13" s="8">
        <v>220</v>
      </c>
      <c r="D13" s="8">
        <v>3.12</v>
      </c>
      <c r="E13" s="7">
        <v>0.54912000000000005</v>
      </c>
      <c r="F13" s="8">
        <v>0.8</v>
      </c>
      <c r="G13" s="6">
        <v>2.4960000000000004</v>
      </c>
    </row>
    <row r="14" spans="1:7" ht="28.5" x14ac:dyDescent="0.25">
      <c r="A14" s="8" t="s">
        <v>34</v>
      </c>
      <c r="B14" s="8" t="s">
        <v>35</v>
      </c>
      <c r="C14" s="8">
        <v>380</v>
      </c>
      <c r="D14" s="8">
        <v>14.15</v>
      </c>
      <c r="E14" s="9">
        <v>7.4417679999999997</v>
      </c>
      <c r="F14" s="8">
        <v>0.8</v>
      </c>
      <c r="G14" s="6">
        <v>11.32</v>
      </c>
    </row>
    <row r="15" spans="1:7" ht="28.5" x14ac:dyDescent="0.25">
      <c r="A15" s="8" t="s">
        <v>34</v>
      </c>
      <c r="B15" s="8" t="s">
        <v>36</v>
      </c>
      <c r="C15" s="8">
        <v>220</v>
      </c>
      <c r="D15" s="8">
        <v>2.6</v>
      </c>
      <c r="E15" s="7">
        <v>0.42899999999999999</v>
      </c>
      <c r="F15" s="8">
        <v>0.75</v>
      </c>
      <c r="G15" s="6">
        <v>1.9500000000000002</v>
      </c>
    </row>
    <row r="16" spans="1:7" ht="28.5" x14ac:dyDescent="0.25">
      <c r="A16" s="8" t="s">
        <v>37</v>
      </c>
      <c r="B16" s="8" t="s">
        <v>38</v>
      </c>
      <c r="C16" s="8">
        <v>220</v>
      </c>
      <c r="D16" s="8">
        <v>1</v>
      </c>
      <c r="E16" s="9">
        <v>0.15</v>
      </c>
      <c r="F16" s="8">
        <v>0.65</v>
      </c>
      <c r="G16" s="6">
        <v>0.65</v>
      </c>
    </row>
    <row r="17" spans="1:7" ht="28.5" x14ac:dyDescent="0.25">
      <c r="A17" s="8" t="s">
        <v>37</v>
      </c>
      <c r="B17" s="8" t="s">
        <v>39</v>
      </c>
      <c r="C17" s="8">
        <v>220</v>
      </c>
      <c r="D17" s="8">
        <v>0.1</v>
      </c>
      <c r="E17" s="9">
        <v>1.7000000000000001E-2</v>
      </c>
      <c r="F17" s="8">
        <v>0.75</v>
      </c>
      <c r="G17" s="6">
        <v>7.5000000000000011E-2</v>
      </c>
    </row>
    <row r="18" spans="1:7" ht="42.75" x14ac:dyDescent="0.25">
      <c r="A18" s="8" t="s">
        <v>37</v>
      </c>
      <c r="B18" s="8" t="s">
        <v>41</v>
      </c>
      <c r="C18" s="8">
        <v>220</v>
      </c>
      <c r="D18" s="8">
        <v>9.1</v>
      </c>
      <c r="E18" s="7">
        <v>1.5015000000000001</v>
      </c>
      <c r="F18" s="8">
        <v>0.75</v>
      </c>
      <c r="G18" s="6">
        <v>6.8249999999999993</v>
      </c>
    </row>
    <row r="19" spans="1:7" ht="28.5" x14ac:dyDescent="0.25">
      <c r="A19" s="8" t="s">
        <v>42</v>
      </c>
      <c r="B19" s="8" t="s">
        <v>38</v>
      </c>
      <c r="C19" s="8">
        <v>220</v>
      </c>
      <c r="D19" s="8">
        <v>1</v>
      </c>
      <c r="E19" s="9">
        <v>0.15</v>
      </c>
      <c r="F19" s="8">
        <v>0.65</v>
      </c>
      <c r="G19" s="6">
        <v>0.65</v>
      </c>
    </row>
    <row r="20" spans="1:7" ht="42.75" x14ac:dyDescent="0.25">
      <c r="A20" s="8" t="s">
        <v>42</v>
      </c>
      <c r="B20" s="8" t="s">
        <v>41</v>
      </c>
      <c r="C20" s="8">
        <v>220</v>
      </c>
      <c r="D20" s="8">
        <v>6</v>
      </c>
      <c r="E20" s="7">
        <v>0.99</v>
      </c>
      <c r="F20" s="8">
        <v>0.75</v>
      </c>
      <c r="G20" s="6">
        <v>4.5</v>
      </c>
    </row>
    <row r="21" spans="1:7" ht="28.5" x14ac:dyDescent="0.25">
      <c r="A21" s="6" t="s">
        <v>43</v>
      </c>
      <c r="B21" s="6" t="s">
        <v>38</v>
      </c>
      <c r="C21" s="6">
        <v>220</v>
      </c>
      <c r="D21" s="6">
        <v>1</v>
      </c>
      <c r="E21" s="7">
        <v>0.15</v>
      </c>
      <c r="F21" s="6">
        <v>0.65</v>
      </c>
      <c r="G21" s="6">
        <v>0.65</v>
      </c>
    </row>
    <row r="22" spans="1:7" ht="42.75" x14ac:dyDescent="0.25">
      <c r="A22" s="8" t="s">
        <v>43</v>
      </c>
      <c r="B22" s="8" t="s">
        <v>41</v>
      </c>
      <c r="C22" s="8">
        <v>220</v>
      </c>
      <c r="D22" s="8">
        <v>6</v>
      </c>
      <c r="E22" s="9">
        <v>0.99</v>
      </c>
      <c r="F22" s="8">
        <v>0.75</v>
      </c>
      <c r="G22" s="6">
        <v>4.5</v>
      </c>
    </row>
    <row r="23" spans="1:7" ht="28.5" x14ac:dyDescent="0.25">
      <c r="A23" s="6" t="s">
        <v>44</v>
      </c>
      <c r="B23" s="6" t="s">
        <v>38</v>
      </c>
      <c r="C23" s="6">
        <v>220</v>
      </c>
      <c r="D23" s="6">
        <v>1</v>
      </c>
      <c r="E23" s="7">
        <v>0.15</v>
      </c>
      <c r="F23" s="6">
        <v>0.65</v>
      </c>
      <c r="G23" s="6">
        <v>0.65</v>
      </c>
    </row>
    <row r="24" spans="1:7" ht="42.75" x14ac:dyDescent="0.25">
      <c r="A24" s="8" t="s">
        <v>44</v>
      </c>
      <c r="B24" s="8" t="s">
        <v>41</v>
      </c>
      <c r="C24" s="8">
        <v>220</v>
      </c>
      <c r="D24" s="8">
        <v>6</v>
      </c>
      <c r="E24" s="9">
        <v>0.99</v>
      </c>
      <c r="F24" s="8">
        <v>0.75</v>
      </c>
      <c r="G24" s="6">
        <v>4.5</v>
      </c>
    </row>
    <row r="25" spans="1:7" ht="28.5" x14ac:dyDescent="0.25">
      <c r="A25" s="6" t="s">
        <v>45</v>
      </c>
      <c r="B25" s="6" t="s">
        <v>38</v>
      </c>
      <c r="C25" s="6">
        <v>220</v>
      </c>
      <c r="D25" s="6">
        <v>1</v>
      </c>
      <c r="E25" s="7">
        <v>0.15</v>
      </c>
      <c r="F25" s="6">
        <v>0.65</v>
      </c>
      <c r="G25" s="6">
        <v>0.65</v>
      </c>
    </row>
    <row r="26" spans="1:7" ht="42.75" x14ac:dyDescent="0.25">
      <c r="A26" s="6" t="s">
        <v>45</v>
      </c>
      <c r="B26" s="6" t="s">
        <v>41</v>
      </c>
      <c r="C26" s="6">
        <v>220</v>
      </c>
      <c r="D26" s="6">
        <v>6</v>
      </c>
      <c r="E26" s="7">
        <v>0.99</v>
      </c>
      <c r="F26" s="6">
        <v>0.75</v>
      </c>
      <c r="G26" s="6">
        <v>4.5</v>
      </c>
    </row>
    <row r="29" spans="1:7" x14ac:dyDescent="0.25">
      <c r="A29" t="s">
        <v>47</v>
      </c>
      <c r="B29">
        <f>SUM(D3:D26)</f>
        <v>154.36999999999998</v>
      </c>
    </row>
    <row r="30" spans="1:7" x14ac:dyDescent="0.25">
      <c r="A30" t="s">
        <v>49</v>
      </c>
      <c r="B30">
        <f>SUM(G3:G26)</f>
        <v>113.99170000000002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9B7B-4EF9-4591-8566-83D625119B9F}">
  <dimension ref="A1:G13"/>
  <sheetViews>
    <sheetView zoomScale="85" zoomScaleNormal="85" workbookViewId="0">
      <selection activeCell="G6" sqref="G6:G7"/>
    </sheetView>
  </sheetViews>
  <sheetFormatPr baseColWidth="10" defaultRowHeight="15" x14ac:dyDescent="0.25"/>
  <cols>
    <col min="1" max="1" width="12" customWidth="1"/>
  </cols>
  <sheetData>
    <row r="1" spans="1:7" ht="50.25" customHeight="1" x14ac:dyDescent="0.25">
      <c r="A1" s="23" t="s">
        <v>50</v>
      </c>
      <c r="B1" s="23"/>
      <c r="C1" s="23"/>
      <c r="D1" s="23"/>
      <c r="E1" s="23"/>
      <c r="F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6" t="s">
        <v>5</v>
      </c>
      <c r="B3" s="6" t="s">
        <v>18</v>
      </c>
      <c r="C3" s="6">
        <v>220</v>
      </c>
      <c r="D3" s="6">
        <v>5</v>
      </c>
      <c r="E3" s="7">
        <v>1.76</v>
      </c>
      <c r="F3" s="6">
        <v>0.8</v>
      </c>
      <c r="G3" s="14">
        <f t="shared" ref="G3:G7" si="0">D3*F3</f>
        <v>4</v>
      </c>
    </row>
    <row r="4" spans="1:7" ht="28.5" x14ac:dyDescent="0.25">
      <c r="A4" s="6" t="s">
        <v>7</v>
      </c>
      <c r="B4" s="6" t="s">
        <v>18</v>
      </c>
      <c r="C4" s="6">
        <v>220</v>
      </c>
      <c r="D4" s="6">
        <v>5</v>
      </c>
      <c r="E4" s="7">
        <v>1.76</v>
      </c>
      <c r="F4" s="6">
        <v>0.8</v>
      </c>
      <c r="G4" s="14">
        <f t="shared" si="0"/>
        <v>4</v>
      </c>
    </row>
    <row r="5" spans="1:7" ht="28.5" x14ac:dyDescent="0.25">
      <c r="A5" s="6" t="s">
        <v>12</v>
      </c>
      <c r="B5" s="6" t="s">
        <v>13</v>
      </c>
      <c r="C5" s="6">
        <v>220</v>
      </c>
      <c r="D5" s="6">
        <v>5</v>
      </c>
      <c r="E5" s="7">
        <v>0.88</v>
      </c>
      <c r="F5" s="6">
        <v>0.8</v>
      </c>
      <c r="G5" s="14">
        <f t="shared" si="0"/>
        <v>4</v>
      </c>
    </row>
    <row r="6" spans="1:7" ht="28.5" x14ac:dyDescent="0.25">
      <c r="A6" s="6" t="s">
        <v>14</v>
      </c>
      <c r="B6" s="6" t="s">
        <v>15</v>
      </c>
      <c r="C6" s="6">
        <v>380</v>
      </c>
      <c r="D6" s="6">
        <v>3.68</v>
      </c>
      <c r="E6" s="7">
        <v>1.91119328</v>
      </c>
      <c r="F6" s="6">
        <v>0.79</v>
      </c>
      <c r="G6" s="14">
        <f t="shared" si="0"/>
        <v>2.9072000000000005</v>
      </c>
    </row>
    <row r="7" spans="1:7" ht="42.75" x14ac:dyDescent="0.25">
      <c r="A7" s="6" t="s">
        <v>14</v>
      </c>
      <c r="B7" s="6" t="s">
        <v>16</v>
      </c>
      <c r="C7" s="6">
        <v>220</v>
      </c>
      <c r="D7" s="6">
        <v>0.74</v>
      </c>
      <c r="E7" s="7">
        <v>0.13</v>
      </c>
      <c r="F7" s="6">
        <v>0.8</v>
      </c>
      <c r="G7" s="14">
        <f t="shared" si="0"/>
        <v>0.59199999999999997</v>
      </c>
    </row>
    <row r="9" spans="1:7" ht="28.5" x14ac:dyDescent="0.25">
      <c r="A9" s="12" t="s">
        <v>47</v>
      </c>
      <c r="B9" s="2">
        <f>SUM(D3:D7)</f>
        <v>19.419999999999998</v>
      </c>
    </row>
    <row r="10" spans="1:7" ht="28.5" x14ac:dyDescent="0.25">
      <c r="A10" s="12" t="s">
        <v>49</v>
      </c>
      <c r="B10">
        <f>SUM(G3:G7)</f>
        <v>15.4992</v>
      </c>
    </row>
    <row r="12" spans="1:7" x14ac:dyDescent="0.25">
      <c r="A12" s="12"/>
    </row>
    <row r="13" spans="1:7" ht="42.75" x14ac:dyDescent="0.25">
      <c r="A13" s="12" t="s">
        <v>51</v>
      </c>
      <c r="B13">
        <f>SUM(G6:G7)</f>
        <v>3.4992000000000005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85B7-F2AA-4398-8B9D-8FE1D1CBA0F5}">
  <dimension ref="A1:G10"/>
  <sheetViews>
    <sheetView zoomScale="115" zoomScaleNormal="115" workbookViewId="0">
      <selection activeCell="B6" sqref="B6"/>
    </sheetView>
  </sheetViews>
  <sheetFormatPr baseColWidth="10" defaultRowHeight="15" x14ac:dyDescent="0.25"/>
  <sheetData>
    <row r="1" spans="1:7" ht="18.75" x14ac:dyDescent="0.25">
      <c r="A1" s="23" t="s">
        <v>52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x14ac:dyDescent="0.25">
      <c r="A3" s="8" t="s">
        <v>17</v>
      </c>
      <c r="B3" s="8" t="s">
        <v>2</v>
      </c>
      <c r="C3" s="8">
        <v>220</v>
      </c>
      <c r="D3" s="6">
        <v>20</v>
      </c>
      <c r="E3" s="7">
        <v>2.8159999999999998</v>
      </c>
      <c r="F3" s="6">
        <v>0.64</v>
      </c>
      <c r="G3" s="6">
        <v>12.8</v>
      </c>
    </row>
    <row r="4" spans="1:7" ht="28.5" x14ac:dyDescent="0.25">
      <c r="A4" s="6" t="s">
        <v>19</v>
      </c>
      <c r="B4" s="6" t="s">
        <v>20</v>
      </c>
      <c r="C4" s="6">
        <v>380</v>
      </c>
      <c r="D4" s="6">
        <v>3.68</v>
      </c>
      <c r="E4" s="7">
        <v>1.91119328</v>
      </c>
      <c r="F4" s="6">
        <v>0.79</v>
      </c>
      <c r="G4" s="6">
        <v>2.9072000000000005</v>
      </c>
    </row>
    <row r="6" spans="1:7" x14ac:dyDescent="0.25">
      <c r="A6" t="s">
        <v>47</v>
      </c>
      <c r="B6">
        <f>SUM(D3:D4)</f>
        <v>23.68</v>
      </c>
    </row>
    <row r="7" spans="1:7" x14ac:dyDescent="0.25">
      <c r="A7" t="s">
        <v>49</v>
      </c>
      <c r="B7">
        <f>SUM(G3:G4)</f>
        <v>15.7072</v>
      </c>
    </row>
    <row r="10" spans="1:7" x14ac:dyDescent="0.25">
      <c r="A10" s="15"/>
      <c r="B10" s="6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EFB8-C76C-4A44-BC44-FB57E4029BFF}">
  <dimension ref="A1:G7"/>
  <sheetViews>
    <sheetView zoomScale="115" zoomScaleNormal="115" workbookViewId="0">
      <selection activeCell="D10" sqref="D10"/>
    </sheetView>
  </sheetViews>
  <sheetFormatPr baseColWidth="10" defaultRowHeight="15" x14ac:dyDescent="0.25"/>
  <sheetData>
    <row r="1" spans="1:7" ht="18.75" x14ac:dyDescent="0.25">
      <c r="A1" s="23" t="s">
        <v>53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8" t="s">
        <v>21</v>
      </c>
      <c r="B3" s="8" t="s">
        <v>22</v>
      </c>
      <c r="C3" s="8">
        <v>380</v>
      </c>
      <c r="D3" s="8">
        <v>32.450000000000003</v>
      </c>
      <c r="E3" s="7">
        <v>15.9994725</v>
      </c>
      <c r="F3" s="8">
        <v>0.75</v>
      </c>
      <c r="G3" s="6">
        <v>24.337500000000002</v>
      </c>
    </row>
    <row r="4" spans="1:7" ht="42.75" x14ac:dyDescent="0.25">
      <c r="A4" s="6" t="s">
        <v>25</v>
      </c>
      <c r="B4" s="6" t="s">
        <v>24</v>
      </c>
      <c r="C4" s="6">
        <v>220</v>
      </c>
      <c r="D4" s="6">
        <v>12.1</v>
      </c>
      <c r="E4" s="7">
        <v>1.9964999999999999</v>
      </c>
      <c r="F4" s="6">
        <v>0.75</v>
      </c>
      <c r="G4" s="6">
        <v>9.0749999999999993</v>
      </c>
    </row>
    <row r="6" spans="1:7" x14ac:dyDescent="0.25">
      <c r="A6" t="s">
        <v>47</v>
      </c>
      <c r="B6">
        <f>SUM(D3:D4)</f>
        <v>44.550000000000004</v>
      </c>
    </row>
    <row r="7" spans="1:7" x14ac:dyDescent="0.25">
      <c r="A7" t="s">
        <v>49</v>
      </c>
      <c r="B7">
        <f>SUM(G3:G4)</f>
        <v>33.412500000000001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E794-1FA9-47CD-8E56-AA0AFA26567C}">
  <dimension ref="A1:G12"/>
  <sheetViews>
    <sheetView zoomScale="115" zoomScaleNormal="115" workbookViewId="0">
      <selection activeCell="E9" sqref="E9"/>
    </sheetView>
  </sheetViews>
  <sheetFormatPr baseColWidth="10" defaultRowHeight="15" x14ac:dyDescent="0.25"/>
  <cols>
    <col min="1" max="1" width="13.85546875" customWidth="1"/>
  </cols>
  <sheetData>
    <row r="1" spans="1:7" ht="33" customHeight="1" x14ac:dyDescent="0.25">
      <c r="A1" s="23" t="s">
        <v>54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8" t="s">
        <v>26</v>
      </c>
      <c r="B3" s="8" t="s">
        <v>1</v>
      </c>
      <c r="C3" s="8">
        <v>380</v>
      </c>
      <c r="D3" s="8">
        <v>2.85</v>
      </c>
      <c r="E3" s="9">
        <v>1.498872</v>
      </c>
      <c r="F3" s="8">
        <v>0.8</v>
      </c>
      <c r="G3" s="6">
        <v>2.2800000000000002</v>
      </c>
    </row>
    <row r="4" spans="1:7" ht="28.5" x14ac:dyDescent="0.25">
      <c r="A4" s="8" t="s">
        <v>26</v>
      </c>
      <c r="B4" s="8" t="s">
        <v>1</v>
      </c>
      <c r="C4" s="8">
        <v>220</v>
      </c>
      <c r="D4" s="8">
        <v>3.12</v>
      </c>
      <c r="E4" s="7">
        <v>0.54912000000000005</v>
      </c>
      <c r="F4" s="8">
        <v>0.8</v>
      </c>
      <c r="G4" s="6">
        <v>2.4960000000000004</v>
      </c>
    </row>
    <row r="5" spans="1:7" ht="42.75" x14ac:dyDescent="0.25">
      <c r="A5" s="8" t="s">
        <v>26</v>
      </c>
      <c r="B5" s="8" t="s">
        <v>27</v>
      </c>
      <c r="C5" s="8">
        <v>380</v>
      </c>
      <c r="D5" s="8">
        <v>7.8</v>
      </c>
      <c r="E5" s="9">
        <v>4.1021759999999992</v>
      </c>
      <c r="F5" s="8">
        <v>0.8</v>
      </c>
      <c r="G5" s="6">
        <v>6.24</v>
      </c>
    </row>
    <row r="6" spans="1:7" x14ac:dyDescent="0.25">
      <c r="A6" s="6" t="s">
        <v>28</v>
      </c>
      <c r="B6" s="6" t="s">
        <v>2</v>
      </c>
      <c r="C6" s="6">
        <v>220</v>
      </c>
      <c r="D6" s="6">
        <v>15</v>
      </c>
      <c r="E6" s="7">
        <v>2.5409999999999999</v>
      </c>
      <c r="F6" s="6">
        <v>0.77</v>
      </c>
      <c r="G6" s="6">
        <v>11.55</v>
      </c>
    </row>
    <row r="8" spans="1:7" x14ac:dyDescent="0.25">
      <c r="A8" t="s">
        <v>47</v>
      </c>
      <c r="B8">
        <f>SUM(D3:D6)</f>
        <v>28.77</v>
      </c>
    </row>
    <row r="9" spans="1:7" ht="30" x14ac:dyDescent="0.25">
      <c r="A9" s="15" t="s">
        <v>49</v>
      </c>
      <c r="B9">
        <f>SUM(G3:G6)</f>
        <v>22.566000000000003</v>
      </c>
    </row>
    <row r="11" spans="1:7" ht="30" x14ac:dyDescent="0.25">
      <c r="A11" s="15" t="s">
        <v>55</v>
      </c>
      <c r="B11">
        <f>SUM(D6:D6)</f>
        <v>15</v>
      </c>
    </row>
    <row r="12" spans="1:7" ht="30" x14ac:dyDescent="0.25">
      <c r="A12" s="15" t="s">
        <v>56</v>
      </c>
      <c r="B12">
        <f>SUM(G6:G6)</f>
        <v>11.55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30A3-EC81-4EF3-8F75-670318E36822}">
  <dimension ref="A1:G12"/>
  <sheetViews>
    <sheetView workbookViewId="0">
      <selection activeCell="G5" sqref="G5"/>
    </sheetView>
  </sheetViews>
  <sheetFormatPr baseColWidth="10" defaultRowHeight="15" x14ac:dyDescent="0.25"/>
  <sheetData>
    <row r="1" spans="1:7" ht="37.5" customHeight="1" x14ac:dyDescent="0.25">
      <c r="A1" s="23" t="s">
        <v>57</v>
      </c>
      <c r="B1" s="23"/>
      <c r="C1" s="23"/>
      <c r="D1" s="23"/>
      <c r="E1" s="23"/>
      <c r="F1" s="23"/>
      <c r="G1" s="23"/>
    </row>
    <row r="2" spans="1:7" ht="31.5" customHeight="1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15" customHeight="1" x14ac:dyDescent="0.25">
      <c r="A3" s="8" t="s">
        <v>29</v>
      </c>
      <c r="B3" s="8" t="s">
        <v>30</v>
      </c>
      <c r="C3" s="8">
        <v>380</v>
      </c>
      <c r="D3" s="8">
        <v>0</v>
      </c>
      <c r="E3" s="9">
        <v>2.1983456000000001</v>
      </c>
      <c r="F3" s="8">
        <v>0.8</v>
      </c>
      <c r="G3" s="6">
        <v>0</v>
      </c>
    </row>
    <row r="4" spans="1:7" ht="15" customHeight="1" x14ac:dyDescent="0.25">
      <c r="A4" s="8" t="s">
        <v>31</v>
      </c>
      <c r="B4" s="8" t="s">
        <v>3</v>
      </c>
      <c r="C4" s="8">
        <v>220</v>
      </c>
      <c r="D4" s="8">
        <v>8.5</v>
      </c>
      <c r="E4" s="7">
        <v>1.496</v>
      </c>
      <c r="F4" s="8">
        <v>0.8</v>
      </c>
      <c r="G4" s="6">
        <v>6.8000000000000007</v>
      </c>
    </row>
    <row r="5" spans="1:7" ht="28.5" customHeight="1" x14ac:dyDescent="0.25">
      <c r="A5" s="8" t="s">
        <v>31</v>
      </c>
      <c r="B5" s="8" t="s">
        <v>32</v>
      </c>
      <c r="C5" s="8">
        <v>220</v>
      </c>
      <c r="D5" s="8">
        <v>3.12</v>
      </c>
      <c r="E5" s="7">
        <v>0.54912000000000005</v>
      </c>
      <c r="F5" s="8">
        <v>0.8</v>
      </c>
      <c r="G5" s="6">
        <v>2.4960000000000004</v>
      </c>
    </row>
    <row r="6" spans="1:7" ht="28.5" customHeight="1" x14ac:dyDescent="0.25">
      <c r="A6" s="6" t="s">
        <v>33</v>
      </c>
      <c r="B6" s="6" t="s">
        <v>18</v>
      </c>
      <c r="C6" s="6">
        <v>220</v>
      </c>
      <c r="D6" s="6">
        <v>10</v>
      </c>
      <c r="E6" s="7">
        <v>1.76</v>
      </c>
      <c r="F6" s="6">
        <v>0.8</v>
      </c>
      <c r="G6" s="6">
        <v>8</v>
      </c>
    </row>
    <row r="8" spans="1:7" ht="30" x14ac:dyDescent="0.25">
      <c r="A8" s="15" t="s">
        <v>47</v>
      </c>
      <c r="B8">
        <f>SUM(D3:D6)</f>
        <v>21.62</v>
      </c>
    </row>
    <row r="9" spans="1:7" ht="30" x14ac:dyDescent="0.25">
      <c r="A9" s="15" t="s">
        <v>49</v>
      </c>
      <c r="B9">
        <f>SUM(G3:G6)</f>
        <v>17.295999999999999</v>
      </c>
    </row>
    <row r="10" spans="1:7" x14ac:dyDescent="0.25">
      <c r="A10" s="15"/>
    </row>
    <row r="11" spans="1:7" ht="30" x14ac:dyDescent="0.25">
      <c r="A11" s="15" t="s">
        <v>58</v>
      </c>
      <c r="B11">
        <f>SUM(D4:D5)</f>
        <v>11.620000000000001</v>
      </c>
    </row>
    <row r="12" spans="1:7" ht="30" x14ac:dyDescent="0.25">
      <c r="A12" s="15" t="s">
        <v>59</v>
      </c>
      <c r="B12">
        <f>SUM(G4:G5)</f>
        <v>9.2960000000000012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37B6-D626-46B6-8AD3-94351D001844}">
  <dimension ref="A1:G7"/>
  <sheetViews>
    <sheetView workbookViewId="0">
      <selection activeCell="A6" sqref="A6:A7"/>
    </sheetView>
  </sheetViews>
  <sheetFormatPr baseColWidth="10" defaultRowHeight="15" x14ac:dyDescent="0.25"/>
  <sheetData>
    <row r="1" spans="1:7" ht="30" customHeight="1" x14ac:dyDescent="0.25">
      <c r="A1" s="23" t="s">
        <v>60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8" t="s">
        <v>34</v>
      </c>
      <c r="B3" s="8" t="s">
        <v>35</v>
      </c>
      <c r="C3" s="8">
        <v>380</v>
      </c>
      <c r="D3" s="8">
        <v>14.15</v>
      </c>
      <c r="E3" s="9">
        <v>7.4417679999999997</v>
      </c>
      <c r="F3" s="8">
        <v>0.8</v>
      </c>
      <c r="G3" s="6">
        <v>11.32</v>
      </c>
    </row>
    <row r="4" spans="1:7" ht="28.5" x14ac:dyDescent="0.25">
      <c r="A4" s="6" t="s">
        <v>34</v>
      </c>
      <c r="B4" s="6" t="s">
        <v>36</v>
      </c>
      <c r="C4" s="6">
        <v>220</v>
      </c>
      <c r="D4" s="6">
        <v>2.6</v>
      </c>
      <c r="E4" s="7">
        <v>0.42899999999999999</v>
      </c>
      <c r="F4" s="6">
        <v>0.75</v>
      </c>
      <c r="G4" s="6">
        <v>1.9500000000000002</v>
      </c>
    </row>
    <row r="6" spans="1:7" ht="30" x14ac:dyDescent="0.25">
      <c r="A6" s="15" t="s">
        <v>47</v>
      </c>
      <c r="B6">
        <f>(SUM(D3:D4))</f>
        <v>16.75</v>
      </c>
    </row>
    <row r="7" spans="1:7" ht="30" x14ac:dyDescent="0.25">
      <c r="A7" s="15" t="s">
        <v>49</v>
      </c>
      <c r="B7">
        <f>(SUM(G3:G4))</f>
        <v>13.27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DD4A-FAE4-47DD-9C7A-CA7657F3816C}">
  <dimension ref="A1:G8"/>
  <sheetViews>
    <sheetView workbookViewId="0">
      <selection activeCell="E9" sqref="E9"/>
    </sheetView>
  </sheetViews>
  <sheetFormatPr baseColWidth="10" defaultRowHeight="15" x14ac:dyDescent="0.25"/>
  <sheetData>
    <row r="1" spans="1:7" ht="33" customHeight="1" x14ac:dyDescent="0.25">
      <c r="A1" s="23" t="s">
        <v>61</v>
      </c>
      <c r="B1" s="23"/>
      <c r="C1" s="23"/>
      <c r="D1" s="23"/>
      <c r="E1" s="23"/>
      <c r="F1" s="23"/>
      <c r="G1" s="23"/>
    </row>
    <row r="2" spans="1:7" ht="31.5" x14ac:dyDescent="0.25">
      <c r="A2" s="10" t="s">
        <v>4</v>
      </c>
      <c r="B2" s="10" t="s">
        <v>8</v>
      </c>
      <c r="C2" s="10" t="s">
        <v>23</v>
      </c>
      <c r="D2" s="10" t="s">
        <v>9</v>
      </c>
      <c r="E2" s="11" t="s">
        <v>10</v>
      </c>
      <c r="F2" s="10" t="s">
        <v>0</v>
      </c>
      <c r="G2" s="10" t="s">
        <v>48</v>
      </c>
    </row>
    <row r="3" spans="1:7" ht="28.5" x14ac:dyDescent="0.25">
      <c r="A3" s="8" t="s">
        <v>37</v>
      </c>
      <c r="B3" s="8" t="s">
        <v>38</v>
      </c>
      <c r="C3" s="8">
        <v>220</v>
      </c>
      <c r="D3" s="8">
        <v>1</v>
      </c>
      <c r="E3" s="9">
        <v>0.15</v>
      </c>
      <c r="F3" s="8">
        <v>0.65</v>
      </c>
      <c r="G3" s="6">
        <v>0.65</v>
      </c>
    </row>
    <row r="4" spans="1:7" ht="28.5" x14ac:dyDescent="0.25">
      <c r="A4" s="8" t="s">
        <v>37</v>
      </c>
      <c r="B4" s="8" t="s">
        <v>39</v>
      </c>
      <c r="C4" s="8">
        <v>220</v>
      </c>
      <c r="D4" s="8">
        <v>0.1</v>
      </c>
      <c r="E4" s="9">
        <v>1.7000000000000001E-2</v>
      </c>
      <c r="F4" s="8">
        <v>0.75</v>
      </c>
      <c r="G4" s="6">
        <v>7.5000000000000011E-2</v>
      </c>
    </row>
    <row r="5" spans="1:7" ht="42.75" x14ac:dyDescent="0.25">
      <c r="A5" s="6" t="s">
        <v>37</v>
      </c>
      <c r="B5" s="6" t="s">
        <v>41</v>
      </c>
      <c r="C5" s="6">
        <v>220</v>
      </c>
      <c r="D5" s="6">
        <v>9.1</v>
      </c>
      <c r="E5" s="7">
        <v>1.5015000000000001</v>
      </c>
      <c r="F5" s="6">
        <v>0.75</v>
      </c>
      <c r="G5" s="6">
        <v>6.8249999999999993</v>
      </c>
    </row>
    <row r="7" spans="1:7" ht="30" x14ac:dyDescent="0.25">
      <c r="A7" s="15" t="s">
        <v>47</v>
      </c>
      <c r="B7">
        <f>SUM(D3:D5)</f>
        <v>10.199999999999999</v>
      </c>
    </row>
    <row r="8" spans="1:7" ht="30" x14ac:dyDescent="0.25">
      <c r="A8" s="15" t="s">
        <v>49</v>
      </c>
      <c r="B8">
        <f>SUM(G3:G5)</f>
        <v>7.5499999999999989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Cargas</vt:lpstr>
      <vt:lpstr>Carga simultánea</vt:lpstr>
      <vt:lpstr>2</vt:lpstr>
      <vt:lpstr>3</vt:lpstr>
      <vt:lpstr>4</vt:lpstr>
      <vt:lpstr>5</vt:lpstr>
      <vt:lpstr>6</vt:lpstr>
      <vt:lpstr>7</vt:lpstr>
      <vt:lpstr>8</vt:lpstr>
      <vt:lpstr>9</vt:lpstr>
      <vt:lpstr>Conductores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Duarte</dc:creator>
  <cp:lastModifiedBy>Leandro Duarte</cp:lastModifiedBy>
  <dcterms:created xsi:type="dcterms:W3CDTF">2023-10-30T22:35:38Z</dcterms:created>
  <dcterms:modified xsi:type="dcterms:W3CDTF">2023-11-08T03:08:20Z</dcterms:modified>
</cp:coreProperties>
</file>